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Override PartName="/xl/charts/colors19.xml" ContentType="application/vnd.ms-office.chartcolorstyle+xml"/>
  <Override PartName="/xl/charts/style19.xml" ContentType="application/vnd.ms-office.chartstyle+xml"/>
  <Override PartName="/xl/charts/colors20.xml" ContentType="application/vnd.ms-office.chartcolorstyle+xml"/>
  <Override PartName="/xl/charts/style20.xml" ContentType="application/vnd.ms-office.chartstyle+xml"/>
  <Override PartName="/xl/charts/colors21.xml" ContentType="application/vnd.ms-office.chartcolorstyle+xml"/>
  <Override PartName="/xl/charts/style21.xml" ContentType="application/vnd.ms-office.chartstyle+xml"/>
  <Override PartName="/xl/charts/colors22.xml" ContentType="application/vnd.ms-office.chartcolorstyle+xml"/>
  <Override PartName="/xl/charts/style22.xml" ContentType="application/vnd.ms-office.chartstyle+xml"/>
  <Override PartName="/xl/charts/colors23.xml" ContentType="application/vnd.ms-office.chartcolorstyle+xml"/>
  <Override PartName="/xl/charts/style23.xml" ContentType="application/vnd.ms-office.chartstyle+xml"/>
  <Override PartName="/xl/charts/colors24.xml" ContentType="application/vnd.ms-office.chartcolorstyle+xml"/>
  <Override PartName="/xl/charts/style2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530" tabRatio="712"/>
  </bookViews>
  <sheets>
    <sheet name="Vejledning" sheetId="4" r:id="rId1"/>
    <sheet name="1. ISO27001" sheetId="1" r:id="rId2"/>
    <sheet name="2. ISO27001, anneks A" sheetId="3" r:id="rId3"/>
    <sheet name="3. DIGST-guide" sheetId="2" r:id="rId4"/>
    <sheet name="Overordnet resultat" sheetId="6" r:id="rId5"/>
    <sheet name="1. ISO27001 - Områderesultater" sheetId="7" r:id="rId6"/>
    <sheet name="2. anneks A - Områderesultater" sheetId="8" r:id="rId7"/>
    <sheet name="Skala" sheetId="5" r:id="rId8"/>
  </sheets>
  <definedNames>
    <definedName name="Compliance">Skala!$A$2:$A$5</definedName>
    <definedName name="Moden">Skala!$C$2:$C$8</definedName>
    <definedName name="Modenhed">Skala!$C$3:$C$8</definedName>
    <definedName name="_xlnm.Print_Area" localSheetId="1">'1. ISO27001'!$A$1:$E$97</definedName>
    <definedName name="_xlnm.Print_Area" localSheetId="5">'1. ISO27001 - Områderesultater'!$A$1:$R$40</definedName>
    <definedName name="_xlnm.Print_Area" localSheetId="6">'2. anneks A - Områderesultater'!$A$1:$Y$65</definedName>
    <definedName name="_xlnm.Print_Area" localSheetId="2">'2. ISO27001, anneks A'!$A$1:$E$86</definedName>
    <definedName name="_xlnm.Print_Area" localSheetId="3">'3. DIGST-guide'!$A$1:$E$24</definedName>
    <definedName name="_xlnm.Print_Area" localSheetId="4">'Overordnet resultat'!$A:$Q</definedName>
    <definedName name="_xlnm.Print_Area" localSheetId="7">Skala!$A$1:$D$8</definedName>
    <definedName name="_xlnm.Print_Area" localSheetId="0">Vejledning!$A$1:$A$8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4" i="8" l="1"/>
  <c r="E63" i="8"/>
  <c r="E60" i="8"/>
  <c r="E59" i="8"/>
  <c r="E56" i="8"/>
  <c r="E53" i="8"/>
  <c r="E52" i="8"/>
  <c r="E49" i="8"/>
  <c r="E48" i="8"/>
  <c r="E47" i="8"/>
  <c r="E44" i="8"/>
  <c r="E43" i="8"/>
  <c r="E40" i="8"/>
  <c r="E39" i="8"/>
  <c r="E38" i="8"/>
  <c r="E37" i="8"/>
  <c r="E36" i="8"/>
  <c r="E35" i="8"/>
  <c r="E34" i="8"/>
  <c r="E31" i="8"/>
  <c r="E30" i="8"/>
  <c r="E27" i="8"/>
  <c r="E24" i="8"/>
  <c r="E23" i="8"/>
  <c r="E22" i="8"/>
  <c r="E21" i="8"/>
  <c r="E18" i="8"/>
  <c r="E17" i="8"/>
  <c r="E16" i="8"/>
  <c r="E13" i="8"/>
  <c r="E12" i="8"/>
  <c r="E11" i="8"/>
  <c r="E8" i="8"/>
  <c r="E7" i="8"/>
  <c r="E4" i="8"/>
  <c r="E37" i="7"/>
  <c r="E36" i="7"/>
  <c r="E33" i="7"/>
  <c r="E32" i="7"/>
  <c r="E31" i="7"/>
  <c r="E28" i="7"/>
  <c r="E27" i="7"/>
  <c r="E26" i="7"/>
  <c r="E23" i="7"/>
  <c r="E22" i="7"/>
  <c r="E21" i="7"/>
  <c r="E20" i="7"/>
  <c r="E19" i="7"/>
  <c r="E16" i="7"/>
  <c r="E15" i="7"/>
  <c r="E12" i="7"/>
  <c r="E11" i="7"/>
  <c r="E10" i="7"/>
  <c r="E7" i="7"/>
  <c r="E6" i="7"/>
  <c r="E5" i="7"/>
  <c r="E4" i="7" l="1"/>
  <c r="C60" i="8" l="1"/>
  <c r="C53" i="8"/>
  <c r="D34" i="8"/>
  <c r="C11" i="8"/>
  <c r="C8" i="8"/>
  <c r="D22" i="7"/>
  <c r="C19" i="7"/>
  <c r="V65" i="1"/>
  <c r="U65" i="1"/>
  <c r="H24" i="2"/>
  <c r="G24" i="2"/>
  <c r="I23" i="2" s="1"/>
  <c r="L23" i="2"/>
  <c r="N23" i="2" s="1"/>
  <c r="J23" i="2"/>
  <c r="H23" i="2"/>
  <c r="H22" i="2"/>
  <c r="G22" i="2"/>
  <c r="I21" i="2" s="1"/>
  <c r="C21" i="2" s="1"/>
  <c r="O12" i="6" s="1"/>
  <c r="L21" i="2"/>
  <c r="N21" i="2" s="1"/>
  <c r="J21" i="2"/>
  <c r="H21" i="2"/>
  <c r="H20" i="2"/>
  <c r="L19" i="2" s="1"/>
  <c r="N19" i="2" s="1"/>
  <c r="G20" i="2"/>
  <c r="K19" i="2"/>
  <c r="M19" i="2" s="1"/>
  <c r="I19" i="2"/>
  <c r="C19" i="2" s="1"/>
  <c r="O11" i="6" s="1"/>
  <c r="G19" i="2"/>
  <c r="H18" i="2"/>
  <c r="J17" i="2" s="1"/>
  <c r="D17" i="2" s="1"/>
  <c r="P10" i="6" s="1"/>
  <c r="G18" i="2"/>
  <c r="I17" i="2" s="1"/>
  <c r="C17" i="2" s="1"/>
  <c r="O10" i="6" s="1"/>
  <c r="L17" i="2"/>
  <c r="N17" i="2" s="1"/>
  <c r="H17" i="2"/>
  <c r="H16" i="2"/>
  <c r="G16" i="2"/>
  <c r="K15" i="2" s="1"/>
  <c r="M15" i="2" s="1"/>
  <c r="L15" i="2"/>
  <c r="N15" i="2" s="1"/>
  <c r="J15" i="2"/>
  <c r="H15" i="2"/>
  <c r="H14" i="2"/>
  <c r="J13" i="2" s="1"/>
  <c r="G14" i="2"/>
  <c r="K13" i="2"/>
  <c r="M13" i="2" s="1"/>
  <c r="I13" i="2"/>
  <c r="C13" i="2" s="1"/>
  <c r="O8" i="6" s="1"/>
  <c r="G13" i="2"/>
  <c r="H12" i="2"/>
  <c r="G12" i="2"/>
  <c r="I11" i="2" s="1"/>
  <c r="C11" i="2" s="1"/>
  <c r="O7" i="6" s="1"/>
  <c r="L11" i="2"/>
  <c r="N11" i="2" s="1"/>
  <c r="J11" i="2"/>
  <c r="H11" i="2"/>
  <c r="H10" i="2"/>
  <c r="J9" i="2" s="1"/>
  <c r="G10" i="2"/>
  <c r="G9" i="2" s="1"/>
  <c r="H8" i="2"/>
  <c r="L7" i="2" s="1"/>
  <c r="N7" i="2" s="1"/>
  <c r="D7" i="2" s="1"/>
  <c r="P5" i="6" s="1"/>
  <c r="G8" i="2"/>
  <c r="K7" i="2"/>
  <c r="M7" i="2" s="1"/>
  <c r="J7" i="2"/>
  <c r="I7" i="2"/>
  <c r="G7" i="2"/>
  <c r="H6" i="2"/>
  <c r="G6" i="2"/>
  <c r="K5" i="2" s="1"/>
  <c r="M5" i="2" s="1"/>
  <c r="L5" i="2"/>
  <c r="N5" i="2" s="1"/>
  <c r="J5" i="2"/>
  <c r="H5" i="2"/>
  <c r="H4" i="2"/>
  <c r="L3" i="2" s="1"/>
  <c r="N3" i="2" s="1"/>
  <c r="G4" i="2"/>
  <c r="G3" i="2" s="1"/>
  <c r="H86" i="3"/>
  <c r="D64" i="8" s="1"/>
  <c r="G86" i="3"/>
  <c r="C64" i="8" s="1"/>
  <c r="H84" i="3"/>
  <c r="L82" i="3" s="1"/>
  <c r="N82" i="3" s="1"/>
  <c r="G84" i="3"/>
  <c r="I82" i="3" s="1"/>
  <c r="H81" i="3"/>
  <c r="D60" i="8" s="1"/>
  <c r="G81" i="3"/>
  <c r="H79" i="3"/>
  <c r="J77" i="3" s="1"/>
  <c r="G79" i="3"/>
  <c r="H76" i="3"/>
  <c r="L74" i="3" s="1"/>
  <c r="N74" i="3" s="1"/>
  <c r="G76" i="3"/>
  <c r="K74" i="3" s="1"/>
  <c r="M74" i="3" s="1"/>
  <c r="H73" i="3"/>
  <c r="D53" i="8" s="1"/>
  <c r="G73" i="3"/>
  <c r="H71" i="3"/>
  <c r="G71" i="3"/>
  <c r="I69" i="3" s="1"/>
  <c r="H68" i="3"/>
  <c r="D49" i="8" s="1"/>
  <c r="G68" i="3"/>
  <c r="C49" i="8" s="1"/>
  <c r="H66" i="3"/>
  <c r="D48" i="8" s="1"/>
  <c r="G66" i="3"/>
  <c r="C48" i="8" s="1"/>
  <c r="H64" i="3"/>
  <c r="J62" i="3" s="1"/>
  <c r="G64" i="3"/>
  <c r="C47" i="8" s="1"/>
  <c r="H61" i="3"/>
  <c r="D44" i="8" s="1"/>
  <c r="G61" i="3"/>
  <c r="C44" i="8" s="1"/>
  <c r="H59" i="3"/>
  <c r="G59" i="3"/>
  <c r="H56" i="3"/>
  <c r="D40" i="8" s="1"/>
  <c r="G56" i="3"/>
  <c r="C40" i="8" s="1"/>
  <c r="H54" i="3"/>
  <c r="D39" i="8" s="1"/>
  <c r="G54" i="3"/>
  <c r="C39" i="8" s="1"/>
  <c r="H52" i="3"/>
  <c r="D38" i="8" s="1"/>
  <c r="G52" i="3"/>
  <c r="C38" i="8" s="1"/>
  <c r="H50" i="3"/>
  <c r="D37" i="8" s="1"/>
  <c r="G50" i="3"/>
  <c r="C37" i="8" s="1"/>
  <c r="H48" i="3"/>
  <c r="D36" i="8" s="1"/>
  <c r="G48" i="3"/>
  <c r="C36" i="8" s="1"/>
  <c r="H46" i="3"/>
  <c r="D35" i="8" s="1"/>
  <c r="G46" i="3"/>
  <c r="C35" i="8" s="1"/>
  <c r="H44" i="3"/>
  <c r="G44" i="3"/>
  <c r="H41" i="3"/>
  <c r="D31" i="8" s="1"/>
  <c r="G41" i="3"/>
  <c r="C31" i="8" s="1"/>
  <c r="H39" i="3"/>
  <c r="D30" i="8" s="1"/>
  <c r="G39" i="3"/>
  <c r="H36" i="3"/>
  <c r="L34" i="3" s="1"/>
  <c r="N34" i="3" s="1"/>
  <c r="G36" i="3"/>
  <c r="K34" i="3" s="1"/>
  <c r="M34" i="3" s="1"/>
  <c r="H33" i="3"/>
  <c r="D24" i="8" s="1"/>
  <c r="G33" i="3"/>
  <c r="C24" i="8" s="1"/>
  <c r="H31" i="3"/>
  <c r="D23" i="8" s="1"/>
  <c r="G31" i="3"/>
  <c r="C23" i="8" s="1"/>
  <c r="H29" i="3"/>
  <c r="D22" i="8" s="1"/>
  <c r="G29" i="3"/>
  <c r="C22" i="8" s="1"/>
  <c r="H27" i="3"/>
  <c r="D21" i="8" s="1"/>
  <c r="G27" i="3"/>
  <c r="C21" i="8" s="1"/>
  <c r="H24" i="3"/>
  <c r="D18" i="8" s="1"/>
  <c r="G24" i="3"/>
  <c r="C18" i="8" s="1"/>
  <c r="H22" i="3"/>
  <c r="D17" i="8" s="1"/>
  <c r="G22" i="3"/>
  <c r="C17" i="8" s="1"/>
  <c r="H20" i="3"/>
  <c r="D16" i="8" s="1"/>
  <c r="G20" i="3"/>
  <c r="H17" i="3"/>
  <c r="D13" i="8" s="1"/>
  <c r="G17" i="3"/>
  <c r="C13" i="8" s="1"/>
  <c r="H15" i="3"/>
  <c r="L11" i="3" s="1"/>
  <c r="N11" i="3" s="1"/>
  <c r="G15" i="3"/>
  <c r="C12" i="8" s="1"/>
  <c r="H13" i="3"/>
  <c r="G13" i="3"/>
  <c r="K11" i="3" s="1"/>
  <c r="M11" i="3" s="1"/>
  <c r="H10" i="3"/>
  <c r="D8" i="8" s="1"/>
  <c r="H8" i="3"/>
  <c r="D7" i="8" s="1"/>
  <c r="G10" i="3"/>
  <c r="G8" i="3"/>
  <c r="K6" i="3" s="1"/>
  <c r="M6" i="3" s="1"/>
  <c r="H5" i="3"/>
  <c r="D4" i="8" s="1"/>
  <c r="G5" i="3"/>
  <c r="K3" i="3" s="1"/>
  <c r="M3" i="3" s="1"/>
  <c r="J3" i="3"/>
  <c r="G83" i="1"/>
  <c r="H97" i="1"/>
  <c r="D37" i="7" s="1"/>
  <c r="G97" i="1"/>
  <c r="C37" i="7" s="1"/>
  <c r="H92" i="1"/>
  <c r="T91" i="1" s="1"/>
  <c r="V91" i="1" s="1"/>
  <c r="H93" i="1"/>
  <c r="H94" i="1"/>
  <c r="R91" i="1" s="1"/>
  <c r="X91" i="1" s="1"/>
  <c r="D36" i="7" s="1"/>
  <c r="H95" i="1"/>
  <c r="G93" i="1"/>
  <c r="G94" i="1"/>
  <c r="S91" i="1" s="1"/>
  <c r="U91" i="1" s="1"/>
  <c r="G95" i="1"/>
  <c r="O91" i="1" s="1"/>
  <c r="G92" i="1"/>
  <c r="H89" i="1"/>
  <c r="H88" i="1"/>
  <c r="H87" i="1"/>
  <c r="H86" i="1"/>
  <c r="T85" i="1" s="1"/>
  <c r="V85" i="1" s="1"/>
  <c r="G89" i="1"/>
  <c r="O85" i="1" s="1"/>
  <c r="G88" i="1"/>
  <c r="G87" i="1"/>
  <c r="G86" i="1"/>
  <c r="Q85" i="1" s="1"/>
  <c r="H81" i="1"/>
  <c r="H82" i="1"/>
  <c r="H83" i="1"/>
  <c r="H84" i="1"/>
  <c r="H80" i="1"/>
  <c r="T79" i="1" s="1"/>
  <c r="V79" i="1" s="1"/>
  <c r="G81" i="1"/>
  <c r="G82" i="1"/>
  <c r="G84" i="1"/>
  <c r="G80" i="1"/>
  <c r="Q79" i="1" s="1"/>
  <c r="G77" i="1"/>
  <c r="H77" i="1"/>
  <c r="G78" i="1"/>
  <c r="H78" i="1"/>
  <c r="H76" i="1"/>
  <c r="G76" i="1"/>
  <c r="H73" i="1"/>
  <c r="D28" i="7" s="1"/>
  <c r="G73" i="1"/>
  <c r="C28" i="7" s="1"/>
  <c r="H71" i="1"/>
  <c r="D27" i="7" s="1"/>
  <c r="G71" i="1"/>
  <c r="C27" i="7" s="1"/>
  <c r="G67" i="1"/>
  <c r="H67" i="1"/>
  <c r="R65" i="1" s="1"/>
  <c r="G68" i="1"/>
  <c r="H68" i="1"/>
  <c r="G69" i="1"/>
  <c r="H69" i="1"/>
  <c r="H66" i="1"/>
  <c r="G66" i="1"/>
  <c r="S65" i="1" s="1"/>
  <c r="H59" i="1"/>
  <c r="H60" i="1"/>
  <c r="H61" i="1"/>
  <c r="H62" i="1"/>
  <c r="H63" i="1"/>
  <c r="G60" i="1"/>
  <c r="O58" i="1" s="1"/>
  <c r="G61" i="1"/>
  <c r="S58" i="1" s="1"/>
  <c r="U58" i="1" s="1"/>
  <c r="G62" i="1"/>
  <c r="G63" i="1"/>
  <c r="G59" i="1"/>
  <c r="H57" i="1"/>
  <c r="G57" i="1"/>
  <c r="C22" i="7" s="1"/>
  <c r="H55" i="1"/>
  <c r="D21" i="7" s="1"/>
  <c r="G55" i="1"/>
  <c r="C21" i="7" s="1"/>
  <c r="H51" i="1"/>
  <c r="T50" i="1" s="1"/>
  <c r="V50" i="1" s="1"/>
  <c r="H52" i="1"/>
  <c r="H53" i="1"/>
  <c r="R50" i="1" s="1"/>
  <c r="X50" i="1" s="1"/>
  <c r="D20" i="7" s="1"/>
  <c r="G52" i="1"/>
  <c r="G53" i="1"/>
  <c r="G51" i="1"/>
  <c r="O50" i="1" s="1"/>
  <c r="H49" i="1"/>
  <c r="D19" i="7" s="1"/>
  <c r="G49" i="1"/>
  <c r="H46" i="1"/>
  <c r="G46" i="1"/>
  <c r="H45" i="1"/>
  <c r="G45" i="1"/>
  <c r="H44" i="1"/>
  <c r="G44" i="1"/>
  <c r="S43" i="1" s="1"/>
  <c r="U43" i="1" s="1"/>
  <c r="H30" i="1"/>
  <c r="R29" i="1" s="1"/>
  <c r="H31" i="1"/>
  <c r="H32" i="1"/>
  <c r="H33" i="1"/>
  <c r="H34" i="1"/>
  <c r="H35" i="1"/>
  <c r="H36" i="1"/>
  <c r="H37" i="1"/>
  <c r="H38" i="1"/>
  <c r="H39" i="1"/>
  <c r="H40" i="1"/>
  <c r="H41" i="1"/>
  <c r="H42" i="1"/>
  <c r="G31" i="1"/>
  <c r="G32" i="1"/>
  <c r="G33" i="1"/>
  <c r="G34" i="1"/>
  <c r="G35" i="1"/>
  <c r="G36" i="1"/>
  <c r="G37" i="1"/>
  <c r="G38" i="1"/>
  <c r="G39" i="1"/>
  <c r="G40" i="1"/>
  <c r="G41" i="1"/>
  <c r="G42" i="1"/>
  <c r="G30" i="1"/>
  <c r="Q29" i="1" s="1"/>
  <c r="H27" i="1"/>
  <c r="G27" i="1"/>
  <c r="H26" i="1"/>
  <c r="R25" i="1" s="1"/>
  <c r="X25" i="1" s="1"/>
  <c r="D12" i="7" s="1"/>
  <c r="G26" i="1"/>
  <c r="S25" i="1" s="1"/>
  <c r="U25" i="1" s="1"/>
  <c r="H24" i="1"/>
  <c r="G24" i="1"/>
  <c r="H23" i="1"/>
  <c r="T22" i="1" s="1"/>
  <c r="V22" i="1" s="1"/>
  <c r="G23" i="1"/>
  <c r="S22" i="1" s="1"/>
  <c r="U22" i="1" s="1"/>
  <c r="G17" i="1"/>
  <c r="H17" i="1"/>
  <c r="G18" i="1"/>
  <c r="H18" i="1"/>
  <c r="G19" i="1"/>
  <c r="H19" i="1"/>
  <c r="G20" i="1"/>
  <c r="H20" i="1"/>
  <c r="G21" i="1"/>
  <c r="H21" i="1"/>
  <c r="H16" i="1"/>
  <c r="T15" i="1" s="1"/>
  <c r="V15" i="1" s="1"/>
  <c r="G16" i="1"/>
  <c r="S15" i="1" s="1"/>
  <c r="U15" i="1" s="1"/>
  <c r="H5" i="1"/>
  <c r="D4" i="7" s="1"/>
  <c r="H7" i="1"/>
  <c r="H8" i="1"/>
  <c r="H10" i="1"/>
  <c r="H11" i="1"/>
  <c r="H13" i="1"/>
  <c r="D7" i="7" s="1"/>
  <c r="G13" i="1"/>
  <c r="C7" i="7" s="1"/>
  <c r="G11" i="1"/>
  <c r="G10" i="1"/>
  <c r="Q9" i="1" s="1"/>
  <c r="G8" i="1"/>
  <c r="G7" i="1"/>
  <c r="G5" i="1"/>
  <c r="C4" i="7" s="1"/>
  <c r="J11" i="3" l="1"/>
  <c r="D11" i="3" s="1"/>
  <c r="J5" i="6" s="1"/>
  <c r="D12" i="8"/>
  <c r="L3" i="3"/>
  <c r="N3" i="3" s="1"/>
  <c r="I90" i="1"/>
  <c r="Q91" i="1"/>
  <c r="W91" i="1" s="1"/>
  <c r="C36" i="7" s="1"/>
  <c r="P91" i="1"/>
  <c r="S85" i="1"/>
  <c r="U85" i="1" s="1"/>
  <c r="P85" i="1"/>
  <c r="R85" i="1"/>
  <c r="R79" i="1"/>
  <c r="X79" i="1" s="1"/>
  <c r="D32" i="7" s="1"/>
  <c r="O79" i="1"/>
  <c r="S79" i="1"/>
  <c r="U79" i="1" s="1"/>
  <c r="P79" i="1"/>
  <c r="P75" i="1"/>
  <c r="S75" i="1"/>
  <c r="U75" i="1" s="1"/>
  <c r="P65" i="1"/>
  <c r="Q65" i="1"/>
  <c r="T65" i="1"/>
  <c r="O65" i="1"/>
  <c r="Q58" i="1"/>
  <c r="W58" i="1" s="1"/>
  <c r="C23" i="7" s="1"/>
  <c r="R58" i="1"/>
  <c r="X58" i="1" s="1"/>
  <c r="D23" i="7" s="1"/>
  <c r="P58" i="1"/>
  <c r="T58" i="1"/>
  <c r="V58" i="1" s="1"/>
  <c r="S50" i="1"/>
  <c r="U50" i="1" s="1"/>
  <c r="Q50" i="1"/>
  <c r="W50" i="1" s="1"/>
  <c r="C20" i="7" s="1"/>
  <c r="P50" i="1"/>
  <c r="O43" i="1"/>
  <c r="Q43" i="1"/>
  <c r="W43" i="1" s="1"/>
  <c r="C16" i="7" s="1"/>
  <c r="O29" i="1"/>
  <c r="S29" i="1"/>
  <c r="U29" i="1" s="1"/>
  <c r="P29" i="1"/>
  <c r="T29" i="1"/>
  <c r="V29" i="1" s="1"/>
  <c r="P25" i="1"/>
  <c r="T25" i="1"/>
  <c r="V25" i="1" s="1"/>
  <c r="Q25" i="1"/>
  <c r="W25" i="1" s="1"/>
  <c r="C12" i="7" s="1"/>
  <c r="O25" i="1"/>
  <c r="Q22" i="1"/>
  <c r="W22" i="1" s="1"/>
  <c r="C11" i="7" s="1"/>
  <c r="R22" i="1"/>
  <c r="X22" i="1" s="1"/>
  <c r="D11" i="7" s="1"/>
  <c r="O22" i="1"/>
  <c r="P22" i="1"/>
  <c r="Q15" i="1"/>
  <c r="R15" i="1"/>
  <c r="X15" i="1" s="1"/>
  <c r="D10" i="7" s="1"/>
  <c r="O15" i="1"/>
  <c r="P15" i="1"/>
  <c r="T9" i="1"/>
  <c r="V9" i="1" s="1"/>
  <c r="R9" i="1"/>
  <c r="X9" i="1" s="1"/>
  <c r="D6" i="7" s="1"/>
  <c r="G23" i="2"/>
  <c r="K23" i="2"/>
  <c r="M23" i="2" s="1"/>
  <c r="G21" i="2"/>
  <c r="K21" i="2"/>
  <c r="M21" i="2" s="1"/>
  <c r="D21" i="2"/>
  <c r="P12" i="6" s="1"/>
  <c r="J19" i="2"/>
  <c r="D19" i="2" s="1"/>
  <c r="P11" i="6" s="1"/>
  <c r="H19" i="2"/>
  <c r="G17" i="2"/>
  <c r="K17" i="2"/>
  <c r="M17" i="2" s="1"/>
  <c r="D15" i="2"/>
  <c r="P9" i="6" s="1"/>
  <c r="I15" i="2"/>
  <c r="C15" i="2" s="1"/>
  <c r="O9" i="6" s="1"/>
  <c r="G15" i="2"/>
  <c r="H13" i="2"/>
  <c r="L13" i="2"/>
  <c r="N13" i="2" s="1"/>
  <c r="D13" i="2" s="1"/>
  <c r="P8" i="6" s="1"/>
  <c r="G11" i="2"/>
  <c r="K11" i="2"/>
  <c r="M11" i="2" s="1"/>
  <c r="D11" i="2"/>
  <c r="P7" i="6" s="1"/>
  <c r="I9" i="2"/>
  <c r="C9" i="2" s="1"/>
  <c r="O6" i="6" s="1"/>
  <c r="K9" i="2"/>
  <c r="M9" i="2" s="1"/>
  <c r="H7" i="2"/>
  <c r="I5" i="2"/>
  <c r="C5" i="2" s="1"/>
  <c r="O4" i="6" s="1"/>
  <c r="G5" i="2"/>
  <c r="I3" i="2"/>
  <c r="C63" i="8"/>
  <c r="D63" i="8"/>
  <c r="K77" i="3"/>
  <c r="M77" i="3" s="1"/>
  <c r="C59" i="8"/>
  <c r="D59" i="8"/>
  <c r="C56" i="8"/>
  <c r="I74" i="3"/>
  <c r="D56" i="8"/>
  <c r="L69" i="3"/>
  <c r="N69" i="3" s="1"/>
  <c r="C52" i="8"/>
  <c r="J69" i="3"/>
  <c r="D52" i="8"/>
  <c r="D47" i="8"/>
  <c r="L62" i="3"/>
  <c r="N62" i="3" s="1"/>
  <c r="K57" i="3"/>
  <c r="M57" i="3" s="1"/>
  <c r="L57" i="3"/>
  <c r="N57" i="3" s="1"/>
  <c r="D43" i="8"/>
  <c r="C43" i="8"/>
  <c r="G42" i="3"/>
  <c r="C34" i="8"/>
  <c r="I42" i="3"/>
  <c r="I37" i="3"/>
  <c r="C30" i="8"/>
  <c r="K37" i="3"/>
  <c r="M37" i="3" s="1"/>
  <c r="C27" i="8"/>
  <c r="D27" i="8"/>
  <c r="G18" i="3"/>
  <c r="C16" i="8"/>
  <c r="I18" i="3"/>
  <c r="L18" i="3"/>
  <c r="N18" i="3" s="1"/>
  <c r="D5" i="2"/>
  <c r="P4" i="6" s="1"/>
  <c r="H3" i="3"/>
  <c r="D3" i="3" s="1"/>
  <c r="J3" i="6" s="1"/>
  <c r="C4" i="8"/>
  <c r="C7" i="8"/>
  <c r="H11" i="3"/>
  <c r="D11" i="8"/>
  <c r="I6" i="3"/>
  <c r="I34" i="3"/>
  <c r="L42" i="3"/>
  <c r="N42" i="3" s="1"/>
  <c r="I11" i="3"/>
  <c r="C11" i="3" s="1"/>
  <c r="I5" i="6" s="1"/>
  <c r="K18" i="3"/>
  <c r="M18" i="3" s="1"/>
  <c r="C18" i="3" s="1"/>
  <c r="I6" i="6" s="1"/>
  <c r="J34" i="3"/>
  <c r="K42" i="3"/>
  <c r="M42" i="3" s="1"/>
  <c r="C42" i="3" s="1"/>
  <c r="I10" i="6" s="1"/>
  <c r="J57" i="3"/>
  <c r="G69" i="3"/>
  <c r="K69" i="3"/>
  <c r="M69" i="3" s="1"/>
  <c r="H77" i="3"/>
  <c r="L77" i="3"/>
  <c r="N77" i="3" s="1"/>
  <c r="J74" i="3"/>
  <c r="D74" i="3" s="1"/>
  <c r="J14" i="6" s="1"/>
  <c r="I57" i="3"/>
  <c r="G77" i="3"/>
  <c r="K82" i="3"/>
  <c r="M82" i="3" s="1"/>
  <c r="C82" i="3" s="1"/>
  <c r="I16" i="6" s="1"/>
  <c r="K25" i="3"/>
  <c r="M25" i="3" s="1"/>
  <c r="G62" i="3"/>
  <c r="G34" i="3"/>
  <c r="G37" i="3"/>
  <c r="G57" i="3"/>
  <c r="H62" i="3"/>
  <c r="H69" i="3"/>
  <c r="D69" i="3" s="1"/>
  <c r="J13" i="6" s="1"/>
  <c r="I77" i="3"/>
  <c r="C77" i="3" s="1"/>
  <c r="I15" i="6" s="1"/>
  <c r="G74" i="3"/>
  <c r="G82" i="3"/>
  <c r="J25" i="3"/>
  <c r="L37" i="3"/>
  <c r="N37" i="3" s="1"/>
  <c r="G11" i="3"/>
  <c r="H34" i="3"/>
  <c r="H57" i="3"/>
  <c r="H74" i="3"/>
  <c r="X85" i="1"/>
  <c r="D33" i="7" s="1"/>
  <c r="W85" i="1"/>
  <c r="C33" i="7" s="1"/>
  <c r="R75" i="1"/>
  <c r="X75" i="1" s="1"/>
  <c r="D31" i="7" s="1"/>
  <c r="T75" i="1"/>
  <c r="V75" i="1" s="1"/>
  <c r="H74" i="1"/>
  <c r="Q75" i="1"/>
  <c r="W75" i="1" s="1"/>
  <c r="C31" i="7" s="1"/>
  <c r="O75" i="1"/>
  <c r="W79" i="1"/>
  <c r="C32" i="7" s="1"/>
  <c r="X65" i="1"/>
  <c r="D26" i="7" s="1"/>
  <c r="W65" i="1"/>
  <c r="C26" i="7" s="1"/>
  <c r="T43" i="1"/>
  <c r="V43" i="1" s="1"/>
  <c r="P43" i="1"/>
  <c r="R43" i="1"/>
  <c r="X43" i="1" s="1"/>
  <c r="D16" i="7" s="1"/>
  <c r="X29" i="1"/>
  <c r="D15" i="7" s="1"/>
  <c r="W29" i="1"/>
  <c r="C15" i="7" s="1"/>
  <c r="W15" i="1"/>
  <c r="C10" i="7" s="1"/>
  <c r="J90" i="1"/>
  <c r="P6" i="1"/>
  <c r="T6" i="1"/>
  <c r="V6" i="1" s="1"/>
  <c r="I64" i="1"/>
  <c r="J74" i="1"/>
  <c r="G90" i="1"/>
  <c r="K90" i="1"/>
  <c r="M90" i="1" s="1"/>
  <c r="C90" i="1" s="1"/>
  <c r="Q6" i="1"/>
  <c r="O9" i="1"/>
  <c r="S9" i="1"/>
  <c r="U9" i="1" s="1"/>
  <c r="W9" i="1" s="1"/>
  <c r="C6" i="7" s="1"/>
  <c r="L64" i="1"/>
  <c r="N64" i="1" s="1"/>
  <c r="G74" i="1"/>
  <c r="L74" i="1"/>
  <c r="N74" i="1" s="1"/>
  <c r="H90" i="1"/>
  <c r="L90" i="1"/>
  <c r="N90" i="1" s="1"/>
  <c r="R6" i="1"/>
  <c r="X6" i="1" s="1"/>
  <c r="D5" i="7" s="1"/>
  <c r="P9" i="1"/>
  <c r="G28" i="1"/>
  <c r="L28" i="1"/>
  <c r="N28" i="1" s="1"/>
  <c r="J64" i="1"/>
  <c r="O6" i="1"/>
  <c r="S6" i="1"/>
  <c r="U6" i="1" s="1"/>
  <c r="C7" i="2"/>
  <c r="O5" i="6" s="1"/>
  <c r="H9" i="2"/>
  <c r="L9" i="2"/>
  <c r="N9" i="2" s="1"/>
  <c r="D9" i="2" s="1"/>
  <c r="P6" i="6" s="1"/>
  <c r="K3" i="2"/>
  <c r="M3" i="2" s="1"/>
  <c r="C3" i="2" s="1"/>
  <c r="O3" i="6" s="1"/>
  <c r="D23" i="2"/>
  <c r="P13" i="6" s="1"/>
  <c r="C23" i="2"/>
  <c r="O13" i="6" s="1"/>
  <c r="J3" i="2"/>
  <c r="D3" i="2" s="1"/>
  <c r="P3" i="6" s="1"/>
  <c r="H3" i="2"/>
  <c r="J82" i="3"/>
  <c r="D82" i="3" s="1"/>
  <c r="J16" i="6" s="1"/>
  <c r="H82" i="3"/>
  <c r="C74" i="3"/>
  <c r="I14" i="6" s="1"/>
  <c r="C69" i="3"/>
  <c r="I13" i="6" s="1"/>
  <c r="K62" i="3"/>
  <c r="M62" i="3" s="1"/>
  <c r="I62" i="3"/>
  <c r="D62" i="3"/>
  <c r="J12" i="6" s="1"/>
  <c r="J42" i="3"/>
  <c r="H42" i="3"/>
  <c r="J37" i="3"/>
  <c r="D37" i="3" s="1"/>
  <c r="J9" i="6" s="1"/>
  <c r="H37" i="3"/>
  <c r="C37" i="3"/>
  <c r="I9" i="6" s="1"/>
  <c r="D34" i="3"/>
  <c r="J8" i="6" s="1"/>
  <c r="I25" i="3"/>
  <c r="G25" i="3"/>
  <c r="C25" i="3" s="1"/>
  <c r="I7" i="6" s="1"/>
  <c r="L25" i="3"/>
  <c r="N25" i="3" s="1"/>
  <c r="H25" i="3"/>
  <c r="J18" i="3"/>
  <c r="D18" i="3" s="1"/>
  <c r="J6" i="6" s="1"/>
  <c r="H18" i="3"/>
  <c r="J6" i="3"/>
  <c r="L6" i="3"/>
  <c r="N6" i="3" s="1"/>
  <c r="H6" i="3"/>
  <c r="G6" i="3"/>
  <c r="I3" i="3"/>
  <c r="C3" i="3" s="1"/>
  <c r="I3" i="6" s="1"/>
  <c r="G3" i="3"/>
  <c r="I74" i="1"/>
  <c r="K74" i="1"/>
  <c r="M74" i="1" s="1"/>
  <c r="I28" i="1"/>
  <c r="C28" i="1" s="1"/>
  <c r="L3" i="1"/>
  <c r="N3" i="1" s="1"/>
  <c r="J47" i="1"/>
  <c r="K28" i="1"/>
  <c r="M28" i="1" s="1"/>
  <c r="K64" i="1"/>
  <c r="M64" i="1" s="1"/>
  <c r="L47" i="1"/>
  <c r="N47" i="1" s="1"/>
  <c r="H64" i="1"/>
  <c r="K14" i="1"/>
  <c r="M14" i="1" s="1"/>
  <c r="K47" i="1"/>
  <c r="M47" i="1" s="1"/>
  <c r="H47" i="1"/>
  <c r="G64" i="1"/>
  <c r="I47" i="1"/>
  <c r="G47" i="1"/>
  <c r="J28" i="1"/>
  <c r="H28" i="1"/>
  <c r="H14" i="1"/>
  <c r="J14" i="1"/>
  <c r="G14" i="1"/>
  <c r="I14" i="1"/>
  <c r="L14" i="1"/>
  <c r="N14" i="1" s="1"/>
  <c r="I3" i="1"/>
  <c r="K3" i="1"/>
  <c r="M3" i="1" s="1"/>
  <c r="J3" i="1"/>
  <c r="H3" i="1"/>
  <c r="G3" i="1"/>
  <c r="C64" i="1" l="1"/>
  <c r="C7" i="6" s="1"/>
  <c r="D64" i="1"/>
  <c r="D7" i="6" s="1"/>
  <c r="C34" i="3"/>
  <c r="I8" i="6" s="1"/>
  <c r="C6" i="3"/>
  <c r="I4" i="6" s="1"/>
  <c r="D42" i="3"/>
  <c r="J10" i="6" s="1"/>
  <c r="C57" i="3"/>
  <c r="I11" i="6" s="1"/>
  <c r="D25" i="3"/>
  <c r="J7" i="6" s="1"/>
  <c r="C62" i="3"/>
  <c r="I12" i="6" s="1"/>
  <c r="D77" i="3"/>
  <c r="J15" i="6" s="1"/>
  <c r="D57" i="3"/>
  <c r="J11" i="6" s="1"/>
  <c r="C74" i="1"/>
  <c r="C8" i="6" s="1"/>
  <c r="C9" i="6"/>
  <c r="C5" i="6"/>
  <c r="D90" i="1"/>
  <c r="D74" i="1"/>
  <c r="W6" i="1"/>
  <c r="C5" i="7" s="1"/>
  <c r="C14" i="1"/>
  <c r="D6" i="3"/>
  <c r="J4" i="6" s="1"/>
  <c r="D28" i="1"/>
  <c r="D47" i="1"/>
  <c r="C47" i="1"/>
  <c r="D14" i="1"/>
  <c r="D3" i="1"/>
  <c r="C3" i="1"/>
  <c r="D8" i="6" l="1"/>
  <c r="D4" i="6"/>
  <c r="C6" i="6"/>
  <c r="C4" i="6"/>
  <c r="D5" i="6"/>
  <c r="D6" i="6"/>
  <c r="D9" i="6"/>
  <c r="D3" i="6"/>
  <c r="C3" i="6"/>
</calcChain>
</file>

<file path=xl/sharedStrings.xml><?xml version="1.0" encoding="utf-8"?>
<sst xmlns="http://schemas.openxmlformats.org/spreadsheetml/2006/main" count="685" uniqueCount="380">
  <si>
    <t>A.5</t>
  </si>
  <si>
    <t>A.5.1</t>
  </si>
  <si>
    <t>A.6</t>
  </si>
  <si>
    <t>A.6.1</t>
  </si>
  <si>
    <t>A.6.2</t>
  </si>
  <si>
    <t xml:space="preserve">A.7 </t>
  </si>
  <si>
    <t>A.7.1</t>
  </si>
  <si>
    <t>A.7.2</t>
  </si>
  <si>
    <t>A.7.3</t>
  </si>
  <si>
    <t>A.8</t>
  </si>
  <si>
    <t>A.8.1</t>
  </si>
  <si>
    <t>A.8.2</t>
  </si>
  <si>
    <t>A.8.3</t>
  </si>
  <si>
    <t>A.9</t>
  </si>
  <si>
    <t>A.9.1</t>
  </si>
  <si>
    <t>A.9.2</t>
  </si>
  <si>
    <t>A.9.3</t>
  </si>
  <si>
    <t>A.9.4</t>
  </si>
  <si>
    <t>A.10.1</t>
  </si>
  <si>
    <t>A.10</t>
  </si>
  <si>
    <t>A.11</t>
  </si>
  <si>
    <t>A.11.1</t>
  </si>
  <si>
    <t>A.11.2</t>
  </si>
  <si>
    <t>A.12</t>
  </si>
  <si>
    <t>A.12.1</t>
  </si>
  <si>
    <t>A.12.2</t>
  </si>
  <si>
    <t>A.12.3</t>
  </si>
  <si>
    <t>A.12.4</t>
  </si>
  <si>
    <t>A.12.5</t>
  </si>
  <si>
    <t>A.12.6</t>
  </si>
  <si>
    <t>A.12.7</t>
  </si>
  <si>
    <t>A.13</t>
  </si>
  <si>
    <t>A.13.1</t>
  </si>
  <si>
    <t>A.13.2</t>
  </si>
  <si>
    <t>A.14</t>
  </si>
  <si>
    <t>A.14.1</t>
  </si>
  <si>
    <t>A.14.2</t>
  </si>
  <si>
    <t>A.14.3</t>
  </si>
  <si>
    <t>A.15</t>
  </si>
  <si>
    <t>A.15.1</t>
  </si>
  <si>
    <t>A.15.2</t>
  </si>
  <si>
    <t>A.16</t>
  </si>
  <si>
    <t>A.16.1</t>
  </si>
  <si>
    <t>A.17.1</t>
  </si>
  <si>
    <t>A.17</t>
  </si>
  <si>
    <t>A.18</t>
  </si>
  <si>
    <t>A.18.1</t>
  </si>
  <si>
    <t>A.18.2</t>
  </si>
  <si>
    <t>Informationssikkerhedspolitikker</t>
  </si>
  <si>
    <t>Organisering af informationssikkerhed</t>
  </si>
  <si>
    <t>Intern organisering</t>
  </si>
  <si>
    <t>Mobilt udstyr og fjernarbejdspladser</t>
  </si>
  <si>
    <t>Personalesikkerhed</t>
  </si>
  <si>
    <t>Under ansættelsen</t>
  </si>
  <si>
    <t>Ansættelsesforholdets ophør eller ændring</t>
  </si>
  <si>
    <t>Styring af aktiver</t>
  </si>
  <si>
    <t>Ansvar for aktiver</t>
  </si>
  <si>
    <t>Klassifikation af information</t>
  </si>
  <si>
    <t>Mediehåndtering</t>
  </si>
  <si>
    <t>Retningslinjer for styring af informationssikkerhed</t>
  </si>
  <si>
    <t>Adgangsstyring</t>
  </si>
  <si>
    <t>Forretningsmæssige krav til adgangsstyring</t>
  </si>
  <si>
    <t>Administration af brugeradgang</t>
  </si>
  <si>
    <t>Brugernes ansvar</t>
  </si>
  <si>
    <t>Styring af system- og applikationsadgang</t>
  </si>
  <si>
    <t>Kryptografi</t>
  </si>
  <si>
    <t>Kryptografiske kontroller</t>
  </si>
  <si>
    <t>Sikre områder</t>
  </si>
  <si>
    <t>Udstyr</t>
  </si>
  <si>
    <t>Driftssikkerhed</t>
  </si>
  <si>
    <t>Driftsprocedurer og ansvarsområder</t>
  </si>
  <si>
    <t>Malwarebeskyttelse</t>
  </si>
  <si>
    <t>Backup</t>
  </si>
  <si>
    <t>Logning og overvågning</t>
  </si>
  <si>
    <t>Styring af driftssoftware</t>
  </si>
  <si>
    <t>Sårbarhedsstyring</t>
  </si>
  <si>
    <t>Overvejelser i forbindelse med audit af informationssystemer</t>
  </si>
  <si>
    <t>Kommunikationssikkerhed</t>
  </si>
  <si>
    <t>Styring af netværkssikkerhed</t>
  </si>
  <si>
    <t>Informationsoverførsel</t>
  </si>
  <si>
    <t>Anskaffelse, udvikling og vedligeholdelse af systemer</t>
  </si>
  <si>
    <t>Sikkerhedskrav til informationssystemer</t>
  </si>
  <si>
    <t>Sikkerhed i udviklings- og hjælpeprocesser</t>
  </si>
  <si>
    <t>Testdata</t>
  </si>
  <si>
    <t>Leverandørforhold</t>
  </si>
  <si>
    <t>Informationssikkerhed i leverandørforhold</t>
  </si>
  <si>
    <t>Styring af leverandørydelser</t>
  </si>
  <si>
    <t>Styring af informationssikkerhedsbrud</t>
  </si>
  <si>
    <t>Styring af informationssikkerhedsbrud og forbedringer</t>
  </si>
  <si>
    <t>Informationssikkerhedsaspekter ved nød-, beredskabs- og reetableringsstyring</t>
  </si>
  <si>
    <t>Informationssikkerhedskontinuitet</t>
  </si>
  <si>
    <t>A.17.2</t>
  </si>
  <si>
    <t>Redundans</t>
  </si>
  <si>
    <t>Overensstemmelse med lov- og kontraktkrav</t>
  </si>
  <si>
    <t>Gennemgang af informationssikkerhed</t>
  </si>
  <si>
    <t>ISO/IEC 27001</t>
  </si>
  <si>
    <t>Kapitel</t>
  </si>
  <si>
    <t>4.1</t>
  </si>
  <si>
    <t>4.2</t>
  </si>
  <si>
    <t>4.3</t>
  </si>
  <si>
    <t>Organisationens kontekst</t>
  </si>
  <si>
    <t>Forståelse af organisationen og dens kontekst</t>
  </si>
  <si>
    <t>Forståelse af interessenters behov og forventninger</t>
  </si>
  <si>
    <t>Bestemmelse af omfanget af ledelsessystemet for informationssikkerhed</t>
  </si>
  <si>
    <t xml:space="preserve">Lederskab </t>
  </si>
  <si>
    <t>Lederskab og engagement</t>
  </si>
  <si>
    <t>5.1</t>
  </si>
  <si>
    <t>5.2</t>
  </si>
  <si>
    <t xml:space="preserve">Roller, ansvar og beføjelser i organisationen </t>
  </si>
  <si>
    <t>5.3</t>
  </si>
  <si>
    <t xml:space="preserve">Politik </t>
  </si>
  <si>
    <t>Planlægning</t>
  </si>
  <si>
    <t xml:space="preserve">Handlinger til håndtering af risici og muligheder </t>
  </si>
  <si>
    <t>6.1</t>
  </si>
  <si>
    <t>6.2</t>
  </si>
  <si>
    <t>Support</t>
  </si>
  <si>
    <t>Ressourcer</t>
  </si>
  <si>
    <t>7.1</t>
  </si>
  <si>
    <t>Kompetencer</t>
  </si>
  <si>
    <t>7.2</t>
  </si>
  <si>
    <t xml:space="preserve">Bevidsthed </t>
  </si>
  <si>
    <t>Kommunikation</t>
  </si>
  <si>
    <t>Dokumenteret information</t>
  </si>
  <si>
    <t>7.3</t>
  </si>
  <si>
    <t>7.4</t>
  </si>
  <si>
    <t>7.5</t>
  </si>
  <si>
    <t>Drift</t>
  </si>
  <si>
    <t>Driftplanlægning og -styring</t>
  </si>
  <si>
    <t>8.1</t>
  </si>
  <si>
    <t>Vurdering af informationssikkerhedsrisici</t>
  </si>
  <si>
    <t>8.2</t>
  </si>
  <si>
    <t>Håndtering af informationssikkerhedsrisici</t>
  </si>
  <si>
    <t>8.3</t>
  </si>
  <si>
    <t>Evaluering</t>
  </si>
  <si>
    <t>9.1</t>
  </si>
  <si>
    <t>9.2</t>
  </si>
  <si>
    <t>9.3</t>
  </si>
  <si>
    <t xml:space="preserve">Overvågning, måling, analyse og evaluering </t>
  </si>
  <si>
    <t>Interne audits</t>
  </si>
  <si>
    <t>Ledelsens gennemgang</t>
  </si>
  <si>
    <t xml:space="preserve">Afvigelser og korrigerende handlinger </t>
  </si>
  <si>
    <t>10.1</t>
  </si>
  <si>
    <t>Løbende forbedringer</t>
  </si>
  <si>
    <t>10.2</t>
  </si>
  <si>
    <t>Er interessenternes krav blevet bestemt, herunder deres lovgivnings- og aftalemæssige krav?</t>
  </si>
  <si>
    <t>Har organisationen identificeret de interessenter, som er relevante for dens ledelsessystem for informationssikkerhed?</t>
  </si>
  <si>
    <t>Har organisationen bestemt grænserne og anvendelsesmulighederne for ledelsessystemet for informationssikkerhed under hensyntagen til de eksterne og interne forhold, interessenters krav, samt grænseflader og afhængigheder mellem egne aktiviteter, samt aktiviteter, som udføres af andre organisationer?</t>
  </si>
  <si>
    <t>Foreligger omfanget af organisationens ledelsessystem for informationssikkerhed i dokumenteret form?</t>
  </si>
  <si>
    <t>Er politikken dokumenteret, tilgængelig og formidlet til medarbejdere og relevante interessenter?</t>
  </si>
  <si>
    <t>Har topledelsen sikret, at ansvar og beføjelser vedrørende roller, der er relevante for informationssikkerhed, er delegeret og kommunikeret?</t>
  </si>
  <si>
    <t>Har topledelsen delegeret ansvar og beføjelser for at sikre, at ledelsessystemet for informationssikkerhed er i overensstemmelse med kravene i ISO/IEC 27001, og at der aflægges rapport til topledelsen om effekten af ledelsessystemet for informationssikkerhed?</t>
  </si>
  <si>
    <t>Har topledelsen fastlagt en informationssikkerhedspolitik og målsætninger, som er kompatible med organisationens strategiske retning?</t>
  </si>
  <si>
    <t>Har topledelsen sikret, at kravene til ledelsessystemet for informationssikkerhed integreres med forretningsprocesserne?</t>
  </si>
  <si>
    <t>Har topledelsen sikret, at de ressourcer, der behøves til ledelsessystemet for informationssikkerhed, er tilgængelige?</t>
  </si>
  <si>
    <t>Har topledelsen kommunikeret betydningen af effektiv informationssikkerhedsledelse og overholdelse af krav til  ledelsessystemet for informationssikkerhed?</t>
  </si>
  <si>
    <t>Fremmer topledelsen af løbende forbedringer?</t>
  </si>
  <si>
    <t>Er de interne og eksterne forhold (4.1) og interessentkravene (4.2) iagttaget for at bestemme de risici og muligheder, der skal håndteres for at sikre, at ledelsessystemet for informationssikkerhed når de ønskede resultater, at uønskede virkninger forebygges eller minimeres, og at der opnås løbende forbedringer?</t>
  </si>
  <si>
    <t>Har organisationen planlagt handlinger til håndtering af risici og muligheder, samt hvordan disse handlinger skal integreres i ledelsessystemets processer og vurderes ud fra deres effektivitet?</t>
  </si>
  <si>
    <t>4.4</t>
  </si>
  <si>
    <t>Har organisationen etableret, implementeret, vedligeholdt og løbende forbedret et ledelsessystem for informationssikkerhed i overensstemmelse med kravene i ISO/IEC 27001?</t>
  </si>
  <si>
    <t>Analyseres informationssikkerhedsrisici for at vurdere den realistiske sandsynlighed for at de identificerede risici bliver aktuelle og de potentielle konsekvenser, hvis de identificerede risici skulle blive aktuelle, og er risikoniveauerne fastlagt?</t>
  </si>
  <si>
    <t>Sammenlignes informationssikkerhedsrisici med risikokriterierne og prioriteres de analyserede risici til risikohåndtering?</t>
  </si>
  <si>
    <t>Foreligger der dokumenteret information om processen for vurdering af informationssikkerhedsrisici?</t>
  </si>
  <si>
    <t>Foreligger der dokumenteret information om processen for håndtering af informationssikkerhedsrisici?</t>
  </si>
  <si>
    <t>Afdækker processen for vurdering af informationssikkerhedsrisici de risici, som er forbundet med informationers tab af fortrolighed, integritet og tilgængelighed inden for rammerne af ledelsessystemet og er der udpeget risikoejere?</t>
  </si>
  <si>
    <t>Kan processen for vurdering af informationssikkerhedsrisici gentages og giver den ensartede, valide og sammenlignelige resultater?</t>
  </si>
  <si>
    <t>Har organisationen defineret en proces for håndtering af informationssikkerhedsrisici, som anvendes til at vælge passende muligheder til risikohåndtering ud fra resultaterne af risikovurderingen, og har organisationen udpeget de kontroller, som er nødvendige for at implementere de valgte muligheder til risikohåndtering?</t>
  </si>
  <si>
    <t>Er de udpegede kontroller blevet sammenlignet med ISO/IEC 27001:2013 anneks A for at sikre, at ingen nødvendige kontroller er udeladt?</t>
  </si>
  <si>
    <t>Er der udarbejdet et Statement of Applicability (SoA), som indeholder de nødvendige kontroller, samt begrundelser for til- og fravalg af kontrollerne i anneks A?</t>
  </si>
  <si>
    <t>Målsætninger for informationssikkerhed og planlægning for opfyldelse heraf</t>
  </si>
  <si>
    <t>Har organisationen fastlagt og tildelt de nødvendige ressourcer til etablering, implementering, vedligeholdelse og løbende forbedring af ledelsessystemet for informationssikkerhed?</t>
  </si>
  <si>
    <t>Har organisationen fastlagt de nødvendige kompetencer for de personer, der udfører arbejde under organisationens styring, som påvirker informationssikkerheden, samt sikret at de udførende personer er kompetente?</t>
  </si>
  <si>
    <t>Foreligger der dokumenteret information om målsætningerne for informationssikkerhed?</t>
  </si>
  <si>
    <t>Opbevares hensigtsmæssig, dokumenteret information som bevis for kompetencerne?</t>
  </si>
  <si>
    <t>Hvor det er muligt, har organisationen foretaget handlinger til anskaffelse af de nødvendige kompetencer og har man evalueret på effektiviteten af de foretagne handlinger?</t>
  </si>
  <si>
    <t>Har organisationen fastlagt behovet for intern og ekstern kommunikation relevant for ledelsessystemet for informationssikkerhed, herunder hvad der skal kommunikeres, hvornår, med hvem, af hvem og de processer, som sikrer dette?</t>
  </si>
  <si>
    <t>Har organisationen bestemt den dokumenterede information, som er nødvendig for et effektivt ledelsessystem for informationssikkerhed og til efterlevelse af kravene i ISO/IEC 27001?</t>
  </si>
  <si>
    <t>Sikrer organisationen ved udarbejdelse og opdatering af dokumenteret information en passende identifikation og beskrivelse (fx titel, dato), format (fx grafik, sprog), medie (fx papir, elektronisk) og en gennemgang og godkendelse for at sikre informationens egnethed og tilstrækkelighed?</t>
  </si>
  <si>
    <t>Styres den dokumenterede information sådan, at den er tilgængelig, egnet til anvendelse og tilstrækkeligt beskyttet?</t>
  </si>
  <si>
    <t>Ved styring af dokumentation tager organisationen sig af relevante aktiviteter vedr. distribution, adgang, genfinding og anvendelse, lagring og bevaring, styring af ændringer (fx versionsstyring), opretholdelse og disposition?</t>
  </si>
  <si>
    <t>Planlægger, implementerer og styrer organisationen de processer, der er nødvendige for at opfylde informationssikkerhedskravene samt implementere handlinger til håndtering af risici og muligheder (6.1), og har organisationen implementeret planer for at opfylde målsætningerne for informationssikkerhed (6.2)?</t>
  </si>
  <si>
    <t>Opbevarer organisationen dokumenteret information i det omfang, det er nødvendigt, for at kunne have tillid til, at processer udføres som planlagt?</t>
  </si>
  <si>
    <t>Er dokumenteret information fra eksterne kilder, som organisationen har fastlagt er nødvendig for planlægningen og driften af ledelsessystemet for informationssikkerhed, identificeret - hvis det er hensigtsmæssigt - og styret?</t>
  </si>
  <si>
    <t>Styres planlagte ændringer, gennemgås konsekvenserne af utilsigtede ændringer og foretages handlinger for at afbøde eventuelle negative virkninger, hvor det er nødvendigt?</t>
  </si>
  <si>
    <t>Er der implementeret en plan for håndtering af informationssikkerhedsrisici, og opbevares dokumenteret information af resultaterne?</t>
  </si>
  <si>
    <t>Evaluerer organisationen informationssikkerheden og effektiviteten af ledelsessystemet for informationssikkerhed?</t>
  </si>
  <si>
    <t>Opbevarer organisationen hensigtsmæssig dokumenteret information som bevis for resultaterne af overvågning og måling?</t>
  </si>
  <si>
    <t>Har organisationen defineret auditkriterierne for og omfanget af hver audit samt udvalgt auditorer og gennemført audit, som sikrer, at auditprocessen gennemføres objektivt og uvildigt?</t>
  </si>
  <si>
    <t>Har organisationen sikret auditresultaterne rapporteres til den relevante ledelse?</t>
  </si>
  <si>
    <t>Har organisationen planlagt, etableret, implementeret og vedligeholdt et eller flere auditprogrammer, som tager højde for betydningen af de pågældende processer og resultaterne fra tidligere audit?</t>
  </si>
  <si>
    <t>Opbevares dokumenteret information som bevis for auditprogrammernes implementering og auditresultaterne?</t>
  </si>
  <si>
    <t>Gennemgår topledelsen med planlagte mellem ledelsessystemet for informationssikkerhed for at sikre systemets fortsatte egnethed, tilstrækkelighed og resultatrelaterede effektivitet?</t>
  </si>
  <si>
    <t>Omfatter resultaterne af ledelsens gennemgang beslutninger vedrørende løbende forbedringsmuligheder og behov for ændringer i ledelsessystemet for informationssikkerhed?</t>
  </si>
  <si>
    <t>Opbevares dokumenteret information som bevis for ledelsesgennemgangens resultater?</t>
  </si>
  <si>
    <t>Evalueres behovet for handling i forhold til at fjerne årsagen til, at en afvigelse opstår, implementeres en eller flere nødvendige handlinger, gennemgås effektiviteten af foretagne korrigerende handlinger og foretages ændringer af ledelsessystemet for informationssikkerhed, hvis nødvendigt?</t>
  </si>
  <si>
    <t>Tager organisationen stilling til, om korrigerende handlinger er hensigtsmæssige i forhold til virkningerne af de konstaterede afvigelser?</t>
  </si>
  <si>
    <t>Forbedrer organisationen løbende ledelsessystemet for informationssikkerhed for at sikre systemets fortsatte egnethed, tilstrækkelighed og effektivitet?</t>
  </si>
  <si>
    <t>Har organisationen ved planlægning af, hvordan målsætningerne for informationssikkerhed nås, fastlagt hvad der skal gøres, hvilke ressourcer, der skal anvendes, hvem er der ansvarlig, hvornår det bliver færdiggjort og hvordan resultaterne skal evalueres?</t>
  </si>
  <si>
    <t xml:space="preserve">I hvilket omfang har organisationen etableret et ledelsessetup til at styre implementeringen og driften af sikkerhed i organisationen, inkl. ansvarsfordeling og adskillelse af modstridende funktioner?
Vurdér herunder i hvilket omfang: 
* alle ansvarsområder for informationssikkerhed defineret og fordelt
* modstridende funktioner og ansvarsområder er adskilt for at nedsætte muligheden for uautoriseret eller utilsigtet anvendelse, ændring eller misbrug af organisationens aktiver
* der er etableret kontakt til relevante myndigheder (f.eks. datatilsyn, brandvæsen)
* der er etableret kontakt eller medlemskab af relevante faglige fora og interessegrupper
* informationssikkerhed indtænkes i projektstyring </t>
  </si>
  <si>
    <t>Før ansættelsen</t>
  </si>
  <si>
    <t>Anneks</t>
  </si>
  <si>
    <t>ISO/IEC 27001, anneks A</t>
  </si>
  <si>
    <t>I hvilket omfang tildeles brugere ansvaret for at sikre deres autentifikationsinformation?
Vurder herunder i hvilket omfang:
* brugere følger organisationens praksis ved anvendelse af hemmelig autentifikationsinformation</t>
  </si>
  <si>
    <t>I hvor høj grad forhindres uautoriseret fysisk adgang til samt beskadigelse og forstyrrelse af organisationens information og informationsbehandlingsfaciliteter?
Vurdér herunder i hvilket omfang:
* der er defineret og anvendes perimetersikring til at beskytte områder, der indeholder enten følsomme eller kritiske informationer og informationsbehandlingsfaciliteter
* sikre områder er beskyttet med passende adgangskontrol for at sikre, at kun autoriseret personale kan få adgang
* der er tilrettelagt og etableret fysisk sikring af kontorer, lokaler og faciliteter
* der er tilrettelagt og etableret fysisk beskyttelse mod naturkatastrofer, ondsindede angreb eller ulykker
* der er tilrettelagt og etableret procedurer ved arbejde i sikre områder
* adgangssteder som fx områder til af- og pålæsning og andre steder, hvor uautoriserede personer kan komme ind på området, styres og så vidt muligt adskilles fra informationsbehandlingsfaciliteter for at undgå uautoriseret adgang.</t>
  </si>
  <si>
    <t>I hvor høj grad sikres korrekt og effektiv brug af kryptografi for at beskytte informationers fortrolighed, autenticitet og/eller integritet?
Vurder herunder i hvilket omfang der er udarbejdet og implementeret:
* en politik for anvendelse af kryptografi til beskyttelse af information
* en politik for anvendelse og beskyttelse samt levetid for krypteringsnøgler gennem hele deres livscyklus.</t>
  </si>
  <si>
    <t>I hvilket omfang håndteres informationssikkerheden på fjernarbejdspladser og ved brug af mobilt udstyr?
Vurdér herunder i hvilket omfang:
* der er etableret en politik og understøttende sikkerhedsforanstaltninger til styring af de risici, der opstår ved anvendelse af mobilt udstyr
*der er etableret en politik og understøttende sikkerhedsforanstaltninger for at beskytte information, der er adgang til, og som behandles eller lagres på fjernarbejdspladser</t>
  </si>
  <si>
    <t>Er ansvar og pligter for informationssikkerhed kommunikeret og håndhævet for medarbejdere, der opsiger eller ændrer deres stilling?
Vurdér herunder i hvilket omfang:
* ansvar og pligter for informationssikkerhed er defineret, kommunikeret og håndhævet for medarbejdere eller aftaleparter, der opsiger eller ændrer deres stilling?</t>
  </si>
  <si>
    <t>I hvilket omfang sikres passende beskyttelse af information under hensyntagen til informationens betydning for organisationen?
Vurdér herunder i hvilket omfang:
* information er klassificeret efter lovmæssige krav, værdi og efter, hvor følsom og kritisk informationen er i forhold til uautoriseret offentliggørelse eller ændring
* et passende sæt af procedurer til mærkning af information er udarbejdet og implementeret i overensstemmelse med det informationsklassifikationssystem, som organisationen har vedtaget
* procedurer til håndtering af aktiver er udarbejdet og implementeret i overensstemmelse med det informationsklassifikationssystem, som organisationen har vedtaget</t>
  </si>
  <si>
    <t>Forhindres uautoriseret offentliggørelse, ændring, fjernelse eller destruktion af information lagret på medier?
Vurdér herunder i hvilket omfang:
* der er implementeret procedurer til styring af bærbare medier i overensstemmelse med det klassifikationssystem, som organisationen har vedtaget
* medier bortskaffes på forsvarlig vis, når der ikke længere er brug for dem, i overensstemmelse med formelle procedurer
*medier, der indeholder information, skal beskyttes mod uautoriseret adgang, misbrug eller ødelæggelse under transport</t>
  </si>
  <si>
    <t>I hvilket omfang begrænses adgangen til information og informationsbehandlingsfaciliteter?
Vurdér herunder i hvilket omfang: 
* en politik for adgangsstyring er fastlagt, dokumenteret og gennemgås på grundlag af forretnings- og informationssikkerhedskrav
* brugere kun får adgang til de netværk og netværkstjenester, som de specifikt er autoriseret til at benytte</t>
  </si>
  <si>
    <t>Hvordan sikres adgang for autoriserede brugere og forhindres uautoriseret adgang til systemer og tjenester?
Vurdér herunder i hvilket omfang:
* der er implementeret en formel procedure for registrering og afmelding af brugere med henblik på tildeling af adgangsrettigheder
* der er implementeret en formel procedure for tildeling af brugeradgang med henblik på at tildele eller tilbagekalde adgangsrettigheder for alle brugertyper til alle systemer og tjenester
*  tildeling og anvendelse af privilegerede adgangsrettigheder begrænses og styres
* tildeling af hemmelig autentifikationsinformation styres ved hjælp af en formel administrationsproces.
* aktivejere med jævne mellemrum gennemgår brugernes adgangsrettigheder
* alle medarbejderes og eksterne brugeres adgangsrettigheder til information og informationsbehandlingsfaciliteter inddrages, når deres ansættelsesforhold, kontrakt eller aftale ophører, eller tilpasses efter en ændring</t>
  </si>
  <si>
    <t>Hvordan undgår organisationen tab, skade, tyveri eller kompromittering af aktiver og driftsafbrydelse i organisationen?
Vurdér herunder i hvilket omfang:
* udstyr placeres og beskyttes, således at risikoen for miljøtrusler og farer samt for muligheden for uautoriseret adgang nedsættes
* udstyr beskyttes mod strømsvigt og andre forstyrrelse som følge af svigt af understøttende forsyninger
* kabler til elektricitet og telekommunikation, som bærer data eller understøtter informationstjenester, beskyttes mod indgreb, interferens og skader
* udstyr vedligeholdes korrekt for at sikre dets fortsatte tilgængelighed og integritet
* udstyr, information og software kun fjernes fra organisationen ved forudgående tilladelse
* der er etableret sikring af aktiver uden for organisationen under hensyntagen til de forskellige risici, der er forbundet med arbejde uden for organisationen
* alt udstyr med lagringsmedier verificeres for at sikre, at følsomme data og licensbeskyttet software er slettet eller forsvarligt overskrevet inden bortskaffelse eller genbrug
* brugere sikrer, at udstyr som er uden opsyn, er passende beskyttet
* der er udarbejdet en politik om at holde skriveborde ryddet for papir og flytbare lagringsmedier og om blank skærm på informationsbehandlingsfaciliteter</t>
  </si>
  <si>
    <t>I hvilken grad sikres korrekt og sikker drift af informationsbehandlingsfaciliteter?
Vurdér herunder i hvilket omfang:
* driftsprocedurer er dokumenteret og gjort tilgængelige for alle brugere, der har brug for dem
* ændringer af organisationen, forretningsprocesser, informationsbehandlingsfaciliteter og -systemer, som påvirker informationssikkerheden, styres 
* anvendelsen af ressourcer overvåges og tilpasses, og fremskrivninger af fremtidige kapacitetskrav foretages for at sikre, at systemet fungerer som krævet
* udviklings-, test- og driftsmiljøer er adskilt for at nedsætte risikoen for uautoriseret adgang til eller ændringer af driftsmiljøer</t>
  </si>
  <si>
    <t>Hvordan registreres hændelser og tilvejebringes bevis?
Vurdér herunder i hvilket omfang: 
* hændelseslogning til registrering af brugeraktivitet, undtagelser, fejl og informationssikkerhedshændelser udføres, opbevares og gennemgås regelmæssigt
* logningsfaciliteter og logoplysninger beskyttes mod manipulation og uautoriseret adgang
* aktiviteter udført af systemadministrator og systemoperatør logges, og loggen bliver beskyttet og gennemgået regelmæssigt
* Urene i alle relevante informationsbehandlingssystemer i en organisation eller et sikkerhedsdomæne er synkroniseret til en enkelt referencetidskilde</t>
  </si>
  <si>
    <t>I hvilket omfang beskyttes mod tab af data?
Vurdér herunder om: 
* der tages backupkopier af information, software og systembilleder, som testes regelmæssigt i overensstemmelse med den aftalte backuppolitik</t>
  </si>
  <si>
    <t>Hvordan sikrer organisationen, at information og informationsbehandlingsfaciliteter er beskyttet mod malware?
Vurdér herunder i hvilket omfang er der:
* implementeret kontroller til detektering, forhindring og gendannelse for at beskytte mod malware, kombineret med passende brugerbevidsthed</t>
  </si>
  <si>
    <t>I hvilken grad forhindres, at tekniske sårbarheder udnyttes?
Vurdér herunder i hvilket omfang:
* der løbende indhentes informationer om tekniske sårbarheder i anvendte informationssystemer, organisationens eksponering for sådanne sårbarheder evalueres, og passende foranstaltninger for at håndtere den tilhørende risiko iværksættes
* der er fastlagt og implementeret regler om softwareinstallation, foretaget af brugerne</t>
  </si>
  <si>
    <t>I hvor høj grad minimeres virkningen af auditaktiviteter på driftssystemer?
Vurdér herunder i hvilket omfang:
* Auditkrav og -aktiviteter, der indebærer verifikation af driftssystemer, er planlagt og aftalt omhyggeligt for at minimere afbrydelser af forretningsprocesserne</t>
  </si>
  <si>
    <t>I hvilken grad sikres beskyttelse af informationer i netværk og af understøttende informationsbehandlingsfaciliteter?
Vurdér herunder i hvilket omfang:
* netværk styres og kontrolleres for at beskytte informationer i systemer og applikationer
* sikkerhedsmekanismer, serviceniveauer og styringskrav til alle netværkstjenester er identificeret og indgår i aftaler om netværkstjenester, uanset om disse tjenester leveres internt eller er outsourcede
* Grupper af informationstjenester, brugere og informationssystemer er opdelt i netværk</t>
  </si>
  <si>
    <t>Hvordan opretholdes informationssikkerhed ved overførsel internt i en organisation og til en ekstern entitet?
Vurdér herunder i hvilket omfang:
* der foreligger formelle politikker, procedurer og kontroller for overførsel for at beskytte informationsoverførsel ved brug af alle former for kommunikationsudstyr
* aftaler omhandler sikker overførsel af forretningsinformation mellem organisationen og eksterne parter
* informationer i elektroniske meddelelser beskyttes på passende måde
* krav til fortroligheds- og hemmeligholdelsesaftaler, der afspejler organisationens behov for at beskytte information, er identificeret, gennemgås regelmæssigt og er dokumenteret</t>
  </si>
  <si>
    <t>I hvilken grad sikres beskyttelse af data, som anvendes til test?
Vurdér herunder i hvilket omfang: 
* Testdata udvælges omhyggeligt og beskyttes og styres</t>
  </si>
  <si>
    <t>Overensstemmelse</t>
  </si>
  <si>
    <t>Hvordan sikres integriteten af driftssystemer?
Vurdér herunder i hvilket omfang der er: 
*  implementeret procedurer til styring af softwareinstallationen på driftssystemer</t>
  </si>
  <si>
    <t>Hvordan sikres beskyttelse af organisationens aktiver, som leverandører har adgang til?
Vurdér herunder i hvilket omfang: 
* informationssikkerhedskravene til at minimere risiciene forbundet med leverandørers adgang til organisationens aktiver aftalt med leverandøren og dokumenteret
* alle relevante informationssikkerhedskrav er fastlagt og aftalt med hver enkelt leverandør, som kan få adgang til, behandle, lagre, kommunikere eller levere IT-infrastrukturkomponenter til organisationens information
* aftaler med leverandører indeholder krav til håndtering af informationssikkerhedsrisici forbundet med forsyningskæden for IKT-tjenester og -produkter</t>
  </si>
  <si>
    <t>Hvordan opretholdes et aftalt niveau af informationssikkerhed og levering af ydelser i henhold til leverandøraftalerne?
Vurdér herunder i hvilket omfang: 
* organisationen regelmæssigt overvåger, gennemgår og auditerer leverandørydelser
* ændringer af leverandørydelser, herunder vedligeholdelse og forbedring af eksisterende informationssikkerhedspolitikker, -procedurer og -kontroller, styres under hensyntagen til, hvor kritiske de involverede forretningsinformationer, -systemer og -processer er, og til en revurdering af risici</t>
  </si>
  <si>
    <t>I hvor høj grad sikres en ensartet og effektiv metode til styring af informationssikkerhedsbrud, herunder kommunikation om sikkerhedshændelser og -svagheder?
Vurdér herunder i hvilket omfang:
* ledelsesansvar og procedurer fastlagt for at sikre hurtig, effektiv og planmæssig håndtering af informationssikkerhedsbrud
* informationssikkerhedshændelser rapporteres ad passende ledelseskanaler så hurtigt som muligt
* medarbejdere og kontrahenter, som bruger organisationens informationssystemer og -tjenester, er forpligtet til at notere og rapportere alle observerede svagheder eller mistanker om svagheder i informationssystemer og -tjeneste
* informationssikkerhedshændelser vurderes, og det besluttes, om de skal klassificeres som informationssikkerhedsbrud
* informationssikkerhedsbrud håndteres i overensstemmelse med de dokumenterede procedurer
* den viden, der opnås ved at analysere og håndtere informationssikkerhedsbrud, anvendes til at nedsætte sandsynligheden for eller virkningen af fremtidige brud
* organisationen definerer og anvender procedurer til identifikation, indsamling, anskaffelse og opbevaring af informationer, som kan tjene som bevis</t>
  </si>
  <si>
    <t>I hvilken udstrækning er informationssikkerhedskontinuiteten forankret i organisationens ledelsessystemer for nød-, beredskabs- og reetableringsstyring?
Vurdér herunder i hvilket omfang:
* organisationen fastlagt krav til informationssikkerhed og informationssikkerhedskontinuitet i kritiske situationer, fx i tilfælde af en krise eller katastrofe.
* organisationen har fastlagt, dokumenteret, implementeret og vedligeholder processer, procedurer og kontroller for at sikre den nødvendige informationssikkerhedskontinuitet i en kritisk situation.
* organisationen verificerer de etablerede og implementerede kontroller vedrørende informationssikkerhedskontinuiteten med jævne mellemrum med henblik på at sikre, at de er tidssvarende og effektive i kritiske situationer</t>
  </si>
  <si>
    <t>Hvordan sikres tilgængelighed af informationsbehandlingsfaciliteter?
Vurdér herunder i hvilket omfang:
* informationsbehandlingsfaciliteter er implementeret med tilstrækkelig redundans til at kunne imødekomme tilgængelighedskrav</t>
  </si>
  <si>
    <t>Har organisationen udarbejdet politikker til styring af informationssikkerheden, som regelmæssigt gennemgås? 
Vurdér herunder i hvilket omfang:
* ledelsen har fastlagt og godkendt et sæt politikker for informationssikkerhed, som er offentliggjort og kommunikeret til medarbejdere og relevante eksterne parter
* politikkerne for informationssikkerhed gennemgås med planlagte mellemrum eller i tilfælde af væsentlige ændringer for at sikre deres fortsatte egnethed, tilstrækkelighed og resultatrelaterede effektivitet</t>
  </si>
  <si>
    <t>I hvilket omfang har organisationen identificeret sine aktiver og defineret passende ansvarsområder til beskyttelse heraf?
Vurdér herunder i hvilket omfang:
* der findes oversigter over informationer og informationsbehandlingsfaciliteter, CMDB mv., som til stadighed vedligeholdes for at afspejle faktiske forhold omkring informationsaktiverne
* der er placeret ejerskab for informationsaktiver
* der er identificeret, dokumenteret og implementeret regler for accepteret brug af information og aktiver i relation til information og informationsbehandlingsfaciliteter
* alle medarbejdere og eksterne brugere afleverer alle organisationsaktiver, der er i deres besiddelse, når deres ansættelse, kontrakt eller aftale ophører</t>
  </si>
  <si>
    <t>Hvordan har organisationen sikret, at medarbejdere og aftaleparter forstår deres ansvarsområder og er egnede til de roller, de er tiltænkt?
Vurdér herunder i hvilket omfang:
* der foretages screening/efterprøvning af jobkandidaters baggrund i overensstemmelse med relevante love, forskrifter og etiske regler, og under iagttagelse af de forretningsmæssige krav, klassifikationen af den information, der gives adgang til samt de relevante risici
* formuleringer om medarbejderens/aftalepartens og organisationens ansvar for informationssikkerhed indgår i ansættelses- eller engagementskontrakter</t>
  </si>
  <si>
    <t>I hvilken grad forhindres overtrædelse af lov-, myndigheds- eller kontraktkrav i relation til informationssikkerhed og andre sikkerhedskrav?
Vurdér herunder i hvilket omfang:
* alle relevante lov-, myndigheds- og kontraktkrav samt organisationens metode til overholdelse af disse krav er klart identificeret, dokumenteret og opdateret for hvert informationssystem og for organisationen.
* der er implementeret passende procedurer til at sikre, at der er overensstemmelse med lov-, myndigheds- og kontraktkrav i relation til immaterielle rettigheder og anvendelse af beskyttede softwareprodukter
* registreringer beskyttes mod tab, ødelæggelse, forfalskning, uautoriseret adgang og uautoriseret offentliggørelse i overensstemmelse med lov-, myndigheds- og kontraktkrav samt forretningsmæssige krav
* privatlivets fred og personoplysninger beskyttes i overensstemmelse med relevant lovgivning og eventuelle forskrifter
* kryptografi anvendes i overensstemmelse med alle relevante aftaler, love og forskrifter</t>
  </si>
  <si>
    <t>I hvilket omfang sikres det, at informationssikkerhed tilrettelægges og implementeres inden for informationssystemers udviklingslivscyklus?
Vurdér herunder i hvilket omfang: 
* der er fastlagt og anvendes regler for udvikling af software og systemer i organisationen
* ændringer af systemer inden for udviklingslivscyklussen styres ved hjælp af formelle procedurer for ændringsstyring
* forretningskritiske applikationer gennemgås og testes ved ændring af driftsplatforme for at sikre, at ændringen ikke indvirker negativt på organisationens drift eller sikkerhed
* ændringer af softwarepakker vanskeliggøres, er begrænset til nødvendige ændringer, og alle ændringer effektivt styres
* principper for udvikling af sikre systemer er fastlagt, dokumenteret, opretholdes og anvendes i forbindelse med alle implementeringer af informationssystemer
* Organisationen har etableret sikre udviklingsmiljøer for systemudvikling og -integration, som dækker hele systemudviklingens livscyklus
* Organisationen fører tilsyn med og overvåger systemudviklingsaktiviteter, der er outsourcet
* Test af sikkerhedsfunktionalitet udføres ved udvikling
* Der er etableret godkendelsestestprogrammer og relaterede kriterier for nye informationssystemer, opgraderinger og nye versioner</t>
  </si>
  <si>
    <t>I hvor høj grad sikres det, at informationssikkerhed er en integreret del af informationssystemer gennem hele livscyklussen? (Dette omfatter også kravene til informationssystemer, som leverer tjenester over offentlige netværk)
Vurdér herunder i hvilket omfang:
* informationssikkerhedsrelaterede krav er omfattet af kravene til nye informationssystemer eller forbedringer af eksisterende informationssystemer
* informationer i forbindelse med applikationstjenester over offentlige netværk beskyttes mod svindel, kontraktlige uoverensstemmelser og uautoriseret offentliggørelse og ændring
* informationer i forbindelse med handelsapplikationer og -tjenester beskyttes for at forhindre ufuldstændig transmission, fejlforsendelser, uautoriseret ændring af meddelelser, uautoriseret offentliggørelse, uautoriseret kopiering eller retransmission af meddelelser</t>
  </si>
  <si>
    <t>I hvilket omfang sikres det, at informationssikkerhed er implementeret og drives i overensstemmelse med organisationens politikker og procedurer?
Vurdér herunder i hvilket omfang:
* organisationens metode til styring af informationssikkerhed og implementeringen heraf (dvs. kontrolmål, kontroller, politikker, processer og procedurer for informationssikkerhed) gennemgås uafhængigt med planlagte mellemrum eller i tilfælde af væsentlige ændringer
* lederne regelmæssigt undersøger, om informationsbehandlingen og -procedurerne inden for deres ansvarsområde er i overensstemmelse med relevante sikkerhedspolitikker, standarder og andre sikkerhedskrav
* informationssystemer undersøges regelmæssigt for, om de er i overensstemmelse med organisationens informationssikkerhedspolitikker og -standarder</t>
  </si>
  <si>
    <t xml:space="preserve">Nr. </t>
  </si>
  <si>
    <t>Ledelsens styring af  informationssikkerhed</t>
  </si>
  <si>
    <t>Politik for  informationssikkerhed</t>
  </si>
  <si>
    <t xml:space="preserve">Risikovurdering og -håndtering </t>
  </si>
  <si>
    <t>Til- og fravalg  – SoA-dokumentet</t>
  </si>
  <si>
    <t>Leverandørstyring</t>
  </si>
  <si>
    <t>Hændelseshåndtering</t>
  </si>
  <si>
    <t>Beredskabsplanlægning</t>
  </si>
  <si>
    <t>Uddannelse og oplysning</t>
  </si>
  <si>
    <t>Evaluering og opfølgning</t>
  </si>
  <si>
    <t>Planer for sikkerhedsaktiviteter</t>
  </si>
  <si>
    <t>Overblik over forretningen</t>
  </si>
  <si>
    <t xml:space="preserve">Har organisationen skabt et overblik over forretningen, som gør det muligt at udpege de mest kritiske og følsomme informationer? (jf. ISO/IEC 27001, afsnit 4)
Vurdér herunder i hvilket omfang:
* de centrale forretningsprocesser og arbejdsområder er beskrevet
* de væsentligste interessenter og systemer er udpeget 
* ansvar for forretningsområder er defineret (herunder system- og risikoejere) </t>
  </si>
  <si>
    <t>I hvilken grad tager topledelsen ansvar for at sikre et velfungerende ledelsessystem for informationssikkerhed? (jf. ISO/IEC 27001, afsnit 5.1 og 5.3)
Vurdér herunder i hvilket omfang:
* organiseringen med roller og ansvar er beskrevet og tilpasset organisationens behov og prioritering  af arbejdet med informationssikkerhed? 
* der foreligger dokumentation for det løbende arbejde med informationssikkerhed, fx rapporter, handlingsplaner eller dagsordener fra udvalg eller styregrupper 
* topledelsen tager stilling til og godkender organiseringen</t>
  </si>
  <si>
    <t>Har topledelsen defineret en informationssikkerhedspolitik som er afstemt med de forretningsmæssige mål, og som anviser det ledelsesvalgte sikkerhedsniveau? (jf. ISO/IEC 27001, afsnit 5.2)
Vurdér herunder i hvilket omfang der:
* er formuleret en informationssikkerhedspolitik for organisationen, som er kommunikeret til medarbejderne og relevante eksterne parter
* foreligger en godkendelse fra topledelsen af informationssikkerhedspolitikken</t>
  </si>
  <si>
    <t xml:space="preserve">I hvilken grad forholder har organisationen udvalgt og implementeret de kontroller, som sikrer en for organisationen passende informationssikkerhed? (jf. ISO/IEC 27001, afsnit 6.1 og 6.1.3)
Vurdér herunder i hvilket omfang:
* der er udarbejdet en SoA-dokument (Statement of Applicability), som indeholder en begrundelse for både til- og fravalg af kontroller (jf. ISO/IEC 27001, anneks A) samt en beskrivelse af de foranstaltninger, der skal gennemføres </t>
  </si>
  <si>
    <t>I hvilken udstrækning følger organisationen en ensartet og effektiv metode til at imødekomme brud på informationssikkerheden?  (jf. ISO/IEC 27001, anneks A.16)
Vurdér herunder i hvilket omfang:
* der foreligger en procesbeskrivelse af, hvordan hændelser håndteres i organisationen og hvordan evt. eksterne parter underrettes, inkl. stillingtagen til ansvarsfordeling, vurdering, håndtering, evaluering, forbedring og rapportering af hændelser
* Center for Cybersikkerhed underrettes ved større cybersikkerhedshændelser</t>
  </si>
  <si>
    <t>I hvilket omfang sikres det, at organisationens medarbejdere besidder den den fornødne viden om informationssikkerhed, så de til dagligt udviser en adfærd, som understøtter organisationens mål for informationssikkerhed? (jf. ISO/IEC 27001, afsnit 7.3)
Vurdér herunder i hvilket omfang der er:
* etableret og implementeret en informationsindsats eller andre aktiviteter, der kan fremme en adfærdskultur, som afspejler organisationens informationssikkerhedspolitik og risikoprofil, og som tager højde for aktuelle trusler</t>
  </si>
  <si>
    <t>I hvilken grad vurderer organisationen, om de besluttede kontroller er relevante og effektive og om ISO/IEC 27001 efterleves?  
Vurdér herunder i hvilket omfang:
* der gennemføres evaluering og opfølgning, som gør status på sikkerhedsaktiviteter og indeholder anbefalinger til korrigerende handlinger og forbedring af informationssikkerheden
* Ledelsen godkender evaluering og opfølgning</t>
  </si>
  <si>
    <t>Baggrund</t>
  </si>
  <si>
    <t>Vejledning til ISO/IEC 27001-benchmark</t>
  </si>
  <si>
    <t>Digitaliseringsstyrelsen:
 10 punkter til  implementering af ISO27001</t>
  </si>
  <si>
    <t>Modenhedskala anvendt til ISO/IEC 27001, anneks A samt DIGST-guide</t>
  </si>
  <si>
    <t>Efterlevelsesskala anvendt til ISO/IEC 27001</t>
  </si>
  <si>
    <t>Ønsket niveau</t>
  </si>
  <si>
    <t xml:space="preserve">Eventuelle noter </t>
  </si>
  <si>
    <t>Aktuelt niveau</t>
  </si>
  <si>
    <t>Brug af værktøjet 1-2-3</t>
  </si>
  <si>
    <t>Fysisk sikring og miljøsikring</t>
  </si>
  <si>
    <t>Område</t>
  </si>
  <si>
    <t>3. DIGST-guide</t>
  </si>
  <si>
    <t xml:space="preserve">0 Ingen tiltag </t>
  </si>
  <si>
    <t>Fuldstændigt fravær af politikker og processer. Virksomheden har på ingen måde erkendt behovet for struktureret styring af aktiviteter.</t>
  </si>
  <si>
    <t>1 Indledende tiltag</t>
  </si>
  <si>
    <t>2 Proceduremæssige tiltag</t>
  </si>
  <si>
    <t>Politikker, procedurer og retningslinier eksisterer og er i et vist omfang dokumenterede og der er forventning om, at de stort set følges. således, at aktiviteter gennemføres på konsistent vis, uanset om de gennemføres af forskellige personer. Om procedurer og retningslinier overholdes er dog op til den enkelte, og gennemførelse af aktiviteter er i høj grad baseret på enkeltpersoners ekspertise og erfaring.</t>
  </si>
  <si>
    <t>3 Kommunikerede tiltag</t>
  </si>
  <si>
    <t>Procedurer og retningslinier eksisterer og er dokumenterede på standardiseret og struktureret vis og er kommunikeret til relevante personer bl.a. gennem kurser og træning. Procedurerne følges for de fleste aktiviteter, men der er ingen ledelseskontrol over, om de følges konsistent og altid.</t>
  </si>
  <si>
    <t>4 Styrede tiltag</t>
  </si>
  <si>
    <t>Det er muligt for ledelsen at føre tilsyn med, at procedurer og retningslinier følges – oftest fordi gennemførelse af aktiviteter dokumenteres struktureret og oftest er målbare. Det er således muligt at gennemføre forbedringstiltag såfremt processerne findes uhensigtsmæssige eller fungerer utilfredsstillende. Processer understøttes kun i sporadisk grad af automatiserede tiltag.</t>
  </si>
  <si>
    <t>5 Optimerede tiltag</t>
  </si>
  <si>
    <t>Der er indikationer af, at virksomheden i et vist omfang har erkendt et behov for politikker og processer. Der er i et mindre omfang påbegyndt udarbejdelse af politikker, men der eksisterer ingen formelle processer. I stedet er tendensen at aktiviteter gennemføres på ad-hoc basis fra aktivitet til aktivitet. Der er ingen struktureret ledelsesmæssig involvering i aktiviteterne.</t>
  </si>
  <si>
    <t>Ikke relevant</t>
  </si>
  <si>
    <t>0 - Nej</t>
  </si>
  <si>
    <t xml:space="preserve">1 - Delvis </t>
  </si>
  <si>
    <t>2 - Ja</t>
  </si>
  <si>
    <t>Sum A</t>
  </si>
  <si>
    <t>Sum Ø</t>
  </si>
  <si>
    <t>antal ej besv A</t>
  </si>
  <si>
    <t>antal ej besv Ø</t>
  </si>
  <si>
    <t>antal N/A A</t>
  </si>
  <si>
    <t>divisor A</t>
  </si>
  <si>
    <t>divisor Ø</t>
  </si>
  <si>
    <t>Har organisationen fastlagt hvilke interne og eksterne forhold, som er relevante for dens formål og som påvirker organisationens evne til at opnå målene med dets ledelsessystem for informationssikkerhed (ISMS)?</t>
  </si>
  <si>
    <t>Understøtter topledelsen andre relevante ledelsesroller i at udvise lederskab alt efter ansvarsområde?</t>
  </si>
  <si>
    <t>Har topledelsen fastlagt en informationssikkerhedspolitik, der passer til organisationens formål eller giver en ramme for fastsættelse af målsætninger og som demonstrerer en forpligtelse til at opfylde relevante krav og skabe løbende forbedringer ledelsessystemet for informationssikkerhed?</t>
  </si>
  <si>
    <t>Er outsourcede processer fastlagt og styres de?</t>
  </si>
  <si>
    <t>Udføres vurderinger af informationssikkerhedsrisici med planlagte intervaller eller når der sker eller forslås væsentlige ændringer, og opbevares dokumenteret information af resultaterne?</t>
  </si>
  <si>
    <t>Er det blevet fastlagt, hvad der skal overvåges og måles på, hvornår og af hvem overvågning og måling foretages,  hvilker metoder der skal anvendes, hvornår og af hvem resultater af overvågning og måling skal analyseres og evalueres?</t>
  </si>
  <si>
    <t>Udføres interne audits med planlagte mellemrum for at kontrollere, at ledelsessystemet er effektivt, samt opfylder både ISO/IEC 27001 og organisationens krav?</t>
  </si>
  <si>
    <t>Område A</t>
  </si>
  <si>
    <t>Område Ø</t>
  </si>
  <si>
    <r>
      <rPr>
        <b/>
        <sz val="12"/>
        <color theme="1"/>
        <rFont val="Calibri"/>
        <family val="2"/>
        <scheme val="minor"/>
      </rPr>
      <t>2. ISO27001, anneks A</t>
    </r>
    <r>
      <rPr>
        <sz val="12"/>
        <color theme="1"/>
        <rFont val="Calibri"/>
        <family val="2"/>
        <scheme val="minor"/>
      </rPr>
      <t xml:space="preserve"> 
- stiller spørgsmål til organisationens arbejde med de kontroller, som er angivet i standardens anneks A. Kontrollerne  skal forstås som mulige indsatsområder, som en organisation med begrundelse i risikobilledet, lovkrav, aftaler eller evt. best practices har til- eller fravalgt. I kolonne C og D angives ud for hver kontrol hhv. det vurderede aktuelle niveau og det ønskede modenhedsniveau. Det sker praktisk ved at vælge en værdi ("0-5" eller "ikke relevant") fra rullemenuen i de enkelte celler. Tallene repræsenterer et modenhedsniveau, som er forklaret under fanebladet "Skala". For en uddybning af de enkelte kontroller, anbefales vejledningen ISO/IEC 27002. </t>
    </r>
  </si>
  <si>
    <t>Har organisationen fastlagt og fastholder den informationssikkerhedsrelaterede risikokriterier, som omfatter kriterierne for risikovillighed og for udarbejdelse af vurderinger af informationssikkerhedsrisici?</t>
  </si>
  <si>
    <t>Er der formuleret en plan til håndtering af informationssikkerhedsrisici, er den godkendt af risikoejere, og har risikoejerne godkendt residualrisikoen for informationssikkerhedsrisici?</t>
  </si>
  <si>
    <t>Har organisationen fastsat målsætninger for informationssikkerhed for relevante funktioner og niveauer, som er målbare, opdaterede og kommunikeret, i overensstemmelse med informationssikkerhedspolitikken og som højde for relevante informationssikkerhedskrav samt resultater af risikovurdering og risikohåndtering?</t>
  </si>
  <si>
    <t>Er personer, som udfører arbejde under organisationens styring bevidste om informationssikkerhedspolitikken, deres bidrag til at sikre effektiviteten af ledelsessystemet, herunder fordelene ved forbedret informationssikkerhed, samt konsekvenserne af ikke at efterleve kravene til ledelsessystemet for informationssikkerhed?</t>
  </si>
  <si>
    <t xml:space="preserve">Reagerer organisationen på afvigelser og -hvis muligt foretager handlinger til at styre og korrigere afvigelser samt forholde sig til konsekvenserne? </t>
  </si>
  <si>
    <t>Opbevares dokumenteret information som bevis for typen af afvigelser, eventuelle korrigerende handlinger og resultaterne heraf?</t>
  </si>
  <si>
    <t>Tager ledelsens gennemgang højde for status på handlinger fra tidligere gennemgange, ændringer i eksterne og interne spørgsmål, der er relevante for ledelsessystemet for informationssikkerhed, resultater af risikovurderingen og status for risikohåndteringsplanen, muligheder for løbende forbedring, tilbagemelding fra interessenter og tilbagemeldinger om informationssikkerheden, herunder afvigelser og korrigerende handlinger, resultater fra audits, overvågning og måling samt opfyldelse af målsætninger for informationssikkerhed?</t>
  </si>
  <si>
    <t>I hvor høj grad følger organisationen en proces for risikostyring, som gør det muligt for ledelsen at prioritere de indsatser, som giver organisationen et passende og ønsket niveau for informationssikkerhed? (jf. ISO/IEC 27001, afsnit 6.1) 
Vurdér herunder i hvilket omfang:
* der foretages konsekvensvurderinger af forretningsprocesser og tilhørende informationer 
* trusler identificeres og vurderes ud fra relevans 
* sårbarheder identificeres og vurderes ud fra sandsynligheden for forretningsmæssige konsekvenser
* organisationen vedligeholder en liste over risici 
* organisationen udarbejder forslag til risikoreducerende tiltag
* topledelsen godkender risikovurderinger og de aftalte aktiviteter i handlingsplaner</t>
  </si>
  <si>
    <t>Hvordan sikres det, at leverandører efterlever organisationens krav til informationssikkerhed? (jf. ISO/IEC 27001, anneks A.15)
Vurdér herunder i hvilket omfang:
* der er etableret og implementeret politikker eller retningslinjer for leverandørstyring 
* der foretages løbende vurderinger af sikkerhedsrisici hos centrale leverandører og underleverandører, herunder risikovurdering i forbindelse med kontraktindgåelse
* der er indgået databehandleraftaler med de eksterne leverandører, som direkte eller indirekte håndterer personoplysninger 
* principperne for leverandørstyring er godkendt af topledelsen</t>
  </si>
  <si>
    <t xml:space="preserve">I hvilken grad styrer og vedligeholder organisationen et passende beredskab for informationssikkerhed?  (jf. ISO/IEC 27001, anneks A.17) 
Vurdér herunder i hvilket omfang:
* der er etableret og implementeret en beredskabsplan, som løbende vedligeholdes og som beskriver de forskellige processer, roller og procedurer, der indgår i en beredskabssituation
* topledelsen har godkendt beredskabsplanen og sikret, at den er tilgængelig for relevante personer i organisationen
</t>
  </si>
  <si>
    <t>I hvor høj grad styres informationssikkerhed som en kontinuerlig proces?
Vurdér herunder i hvilket omfang:
* organisationen foretager opfølgning og forbedring af informationssikkerhedsaktiviteter ud fra Plan-Do-Check-Act-modellen 
* organisationen følger årshjul med etablering, opfølgning, evaluering og løbende forbedringer af tilbagevendende aktiviteter
* alle relevante aktiviteter og planer, der har større sikkerhedsmæssig eller økonomisk betydning for forretningen er godkendt af topledelsen</t>
  </si>
  <si>
    <t>Hvordan har organisationen sikret, at medarbejdere og aftaleparter er bevidste om og lever op til deres ansvar for informationssikkerhed?
Vurdér herunder i hvilket omfang:
* ledelsen kræver, at alle medarbejdere og aftaleparter opretholder informationssikkerhed i overensstemmelse med organisationens fastlagte politikker og procedurer
* alle organisationens medarbejdere og relevante aftaleparter gøres bevidste om informationssikkerhed med uddannelse og træning, samt regelmæssigt holdes ajour med organisationens politikker og procedurer, alt afhængig af deres jobfunktion
* der er etableret og kommunikeret en sanktionsproces ved medarbejderes brud på informationssikkerheden</t>
  </si>
  <si>
    <t>Hvordan forhindres uautoriseret adgang til systemer og applikationer?
Vurder herunder i hvilket omfang:
* adgang til information og applikationssystemers funktioner begrænses i overensstemmelse med politikken for adgangsstyring
* adgang til systemer og applikationer styres af en procedure for sikker log-on, hvis det kræves i henhold til politikken for adgangsstyring
* systemer til administration af adgangskoder er interaktive og sikrer adgangskoder med god kvalitet
* brugen af systemprogrammer, der kan omgå system- og applikationskontroller, begrænses og styres effektivt
* adgang til kildekoder til programmer begrænses.</t>
  </si>
  <si>
    <t>Ledelsessystem for informationssikkerhed</t>
  </si>
  <si>
    <t>Aktiviteten er hverken planlagt eller gennemført</t>
  </si>
  <si>
    <t>Plan for aktiviteten er udarbejdet og ledelsesgodkendt</t>
  </si>
  <si>
    <t>Aktiviteten er gennemført og ledelsesgodkendt (inden for de seneste 12 måneder, hvis det er relevant)</t>
  </si>
  <si>
    <t>Processer har nået et topklasseniveau af bedste praksis gennem løbende forbedringer, som er opnået via egne erfaringer samt via sparring med andre virksomheder og organisationer.Tiltag testes eller efterprøves regelmæssigt for verifikation af effektivitet, og tests dokumenteres på struktureret vis. It anvendes proaktivt for at autoamtisere arbejdsprocesser med henblik på opnåelse af effektivitet i tiltag. Alle væsentlige aktiviteter i processer dokumenteres ved gennemførelse, oftest via disse it-baserede værktøjer. Ledelsesrapportering er indrettet således, at information om tiltagenes gennemføresle og effektivitet er aggregeret, hvilket gør løbende ledelsesovervågning af tiltagene muligt.</t>
  </si>
  <si>
    <t xml:space="preserve">Sammenfatning: 1. ISO/IEC 27001 </t>
  </si>
  <si>
    <t>Sammenfatning: 2. ISO/IEC 27001, anneks A</t>
  </si>
  <si>
    <t>Eventuelle noter</t>
  </si>
  <si>
    <t>Noter til 4.1</t>
  </si>
  <si>
    <t>Noter til 4.2</t>
  </si>
  <si>
    <t>Noter til 4.3</t>
  </si>
  <si>
    <t>Noter til 4.4</t>
  </si>
  <si>
    <t>Noter til 5.1</t>
  </si>
  <si>
    <t>Noter til 5.2</t>
  </si>
  <si>
    <t>Noter til 5.3</t>
  </si>
  <si>
    <t>Noter til 6.1</t>
  </si>
  <si>
    <t>Noter til 6.2</t>
  </si>
  <si>
    <t>Noter til 7.1</t>
  </si>
  <si>
    <t>Noter til 7.2</t>
  </si>
  <si>
    <t>Noter til 7.3</t>
  </si>
  <si>
    <t>Noter til 7.4</t>
  </si>
  <si>
    <t>Noter til 7.5</t>
  </si>
  <si>
    <t>Noter til 8.1</t>
  </si>
  <si>
    <t>Noter til 8.2</t>
  </si>
  <si>
    <t>Noter til 8.3</t>
  </si>
  <si>
    <t>Noter til 9.1</t>
  </si>
  <si>
    <t>Noter til 9.2</t>
  </si>
  <si>
    <t>Noter til 9.3</t>
  </si>
  <si>
    <t>Noter til 10.1</t>
  </si>
  <si>
    <t>Noter til 10.2</t>
  </si>
  <si>
    <t>Noter til A.5.1</t>
  </si>
  <si>
    <t>Noter til A.6.1</t>
  </si>
  <si>
    <t>Noter til A.6.2</t>
  </si>
  <si>
    <t>Noter til A.7.1</t>
  </si>
  <si>
    <t>Noter til A.7.2</t>
  </si>
  <si>
    <t>Noter til A.7.3</t>
  </si>
  <si>
    <t>Noter til A.8.1</t>
  </si>
  <si>
    <t>Noter til A.8.2</t>
  </si>
  <si>
    <t>Noter til A.8.3</t>
  </si>
  <si>
    <t>Noter til A.9.1</t>
  </si>
  <si>
    <t>Noter til A.9.2</t>
  </si>
  <si>
    <t>Noter til A.9.3</t>
  </si>
  <si>
    <t>Noter til A.9.4</t>
  </si>
  <si>
    <t>Noter til A.10.1</t>
  </si>
  <si>
    <t>Noter til A.11.1</t>
  </si>
  <si>
    <t>Noter til A.11.2</t>
  </si>
  <si>
    <t>Noter til A.12.1</t>
  </si>
  <si>
    <t>Noter til A.12.2</t>
  </si>
  <si>
    <t>Noter til A.12.3</t>
  </si>
  <si>
    <t>Noter til A.12.4</t>
  </si>
  <si>
    <t>Noter til A.12.5</t>
  </si>
  <si>
    <t>Noter til A.12.6</t>
  </si>
  <si>
    <t>Noter til A.12.7</t>
  </si>
  <si>
    <t>Noter til A.13.1</t>
  </si>
  <si>
    <t>Noter til A.13.2</t>
  </si>
  <si>
    <t>Noter til A.14.1</t>
  </si>
  <si>
    <t>Noter til A.14.2</t>
  </si>
  <si>
    <t>Noter til A.14.3</t>
  </si>
  <si>
    <t>Noter til A.15.1</t>
  </si>
  <si>
    <t>Noter til A.15.2</t>
  </si>
  <si>
    <t>Noter til A.16.1</t>
  </si>
  <si>
    <t>Noter til A.17.1</t>
  </si>
  <si>
    <t>Noter til A.17.2</t>
  </si>
  <si>
    <t>Noter til A.18.1</t>
  </si>
  <si>
    <t>Noter til A.18.2</t>
  </si>
  <si>
    <t>Med dette værktøj gives der mulighed for at afdække organisationens modenhed i forhold til ISO/IEC 27001, den internationale standard for informationssikkerhed. ISO/IEC 27001-benchmark er et værktøj, som kan benyttes til at opnå et overbliksbillede over, hvor langt organisationen er nået i anvendelse og efterlevelse af ISO/IEC 27001. Værktøjet gør det muligt at sammenligne det aktuelle modenhedsniveau med organisationens ambitioner på området. Dermed kan ISO/IEC 27001-benchmark benyttes til planlægning af det videre arbejde med informationssikkerhed og fungere som ledelsesværktøj til forståelse, vurdering og løbende forbedring af det interne informationssikkerhedsniveau.</t>
  </si>
  <si>
    <r>
      <t xml:space="preserve">ISO/IEC 27001-benchmark er opdelt i tre afsnit på hver sit faneblad. Man vælger selv, hvilke faneblade der er relevante for organisationen at udfylde. Statslige myndigheder kan indledningsvis forholde sig til kravene under 3. DIGST-guide for at vurdere sig ift. de basale punkter, der er opstillet i Digitaliseringsstyrelsens "Guide til implementering af ISO27001". Man svarer på de opstillede spørgsmål ved at vælge en passende værdi fra en rullemenu i de tilhørende celler, hvorefter besvarelserne automatisk vises i oversigtsform under fanebladet "Overordnet resultat" og for hvert enkelt område under de relevante faneblade, som henviser til områderesultater. Resultaterne kan give et overblik over modenhed og fremdrift i arbejdet med informationssikkerhed efter ISO/IEC 27001, men tages med det forbehold, at den benyttede talskala ikke sondrer imellem væsentligheden af de forskellige krav og kontroller. </t>
    </r>
    <r>
      <rPr>
        <b/>
        <sz val="11"/>
        <color theme="1"/>
        <rFont val="Calibri"/>
        <family val="2"/>
        <scheme val="minor"/>
      </rPr>
      <t/>
    </r>
  </si>
  <si>
    <r>
      <rPr>
        <b/>
        <sz val="12"/>
        <color theme="1"/>
        <rFont val="Calibri"/>
        <family val="2"/>
        <scheme val="minor"/>
      </rPr>
      <t xml:space="preserve">1. ISO27001
</t>
    </r>
    <r>
      <rPr>
        <sz val="12"/>
        <color theme="1"/>
        <rFont val="Calibri"/>
        <family val="2"/>
        <scheme val="minor"/>
      </rPr>
      <t>- stiller spørgsmål til organisationens aktuelle og ønskede status for arbejdet med ISO-standardens normative krav (kapitel 4-10), dvs. samtlige krav som skal efterleves for på alle områder at overholde standarden, fx i forbindelse med certificering. I kolonne C og D angives ud for hvert krav hhv. det vurderede, aktuelle niveau og det ønskede niveau. Det sker praktisk med at vælge enten "ja", "delvist", "nej" eller "ikke relevant" i rullemenuen i de enkelte celler. Svarmulighederne er forklaret under fanebladet "Skala".</t>
    </r>
  </si>
  <si>
    <r>
      <rPr>
        <b/>
        <sz val="12"/>
        <color theme="1"/>
        <rFont val="Calibri"/>
        <family val="2"/>
        <scheme val="minor"/>
      </rPr>
      <t xml:space="preserve">3. DIGST-guide 
</t>
    </r>
    <r>
      <rPr>
        <sz val="12"/>
        <color theme="1"/>
        <rFont val="Calibri"/>
        <family val="2"/>
        <scheme val="minor"/>
      </rPr>
      <t xml:space="preserve">- opstiller spørgsmål til de indsatsområder, som Digitaliseringsstyrelsen har beskrevet i "Guide til implementering af ISO27001". Guiden er en forenklet oversigt over centrale punkter i ISO/IEC 27001 og anneks A og er ment som en vejledning til statslige myndigheder, der skal implementere ISO/IEC 27001, jf. National strategi for cyber- og informationssikkerhed (2014). I kolonne C og D angives ud for hvert punkt hhv. det vurderede aktuelle niveau og det ønskede modenhedsniveau. Det sker praktisk ved at vælge en værdi ("0-5" eller "ikke relevant") fra rullemenuen i de enkelte celler. Tallene repræsenterer et modenhedsniveau, som er forklaret under fanebladet "Skala".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</si>
</sst>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sz val="11"/>
      <color rgb="FFFF0000"/>
      <name val="Calibri"/>
      <family val="2"/>
      <scheme val="minor"/>
    </font>
    <font>
      <b/>
      <i/>
      <sz val="18"/>
      <color rgb="FFFF0000"/>
      <name val="Calibri"/>
      <family val="2"/>
      <scheme val="minor"/>
    </font>
    <font>
      <sz val="11"/>
      <name val="Calibri"/>
      <family val="2"/>
      <scheme val="minor"/>
    </font>
    <font>
      <sz val="8"/>
      <name val="Verdana"/>
      <family val="2"/>
    </font>
    <font>
      <b/>
      <sz val="12"/>
      <color theme="1"/>
      <name val="Calibri"/>
      <family val="2"/>
      <scheme val="minor"/>
    </font>
    <font>
      <b/>
      <sz val="14"/>
      <color theme="1"/>
      <name val="Calibri"/>
      <family val="2"/>
      <scheme val="minor"/>
    </font>
    <font>
      <b/>
      <sz val="20"/>
      <color theme="0"/>
      <name val="Calibri"/>
      <family val="2"/>
      <scheme val="minor"/>
    </font>
    <font>
      <b/>
      <sz val="14"/>
      <color theme="0"/>
      <name val="Calibri"/>
      <family val="2"/>
      <scheme val="minor"/>
    </font>
    <font>
      <sz val="12"/>
      <color theme="1"/>
      <name val="Calibri"/>
      <family val="2"/>
      <scheme val="minor"/>
    </font>
    <font>
      <b/>
      <sz val="16"/>
      <name val="Verdana"/>
      <family val="2"/>
    </font>
    <font>
      <sz val="16"/>
      <color theme="1"/>
      <name val="Calibri"/>
      <family val="2"/>
      <scheme val="minor"/>
    </font>
    <font>
      <sz val="11"/>
      <color rgb="FF1F497D"/>
      <name val="Calibri"/>
      <family val="2"/>
      <scheme val="minor"/>
    </font>
    <font>
      <sz val="8"/>
      <name val="Calibri"/>
      <family val="2"/>
      <scheme val="minor"/>
    </font>
    <font>
      <b/>
      <sz val="10"/>
      <name val="Calibri"/>
      <family val="2"/>
      <scheme val="minor"/>
    </font>
    <font>
      <b/>
      <sz val="8"/>
      <name val="Calibri"/>
      <family val="2"/>
      <scheme val="minor"/>
    </font>
    <font>
      <i/>
      <sz val="8"/>
      <name val="Calibri"/>
      <family val="2"/>
      <scheme val="minor"/>
    </font>
    <font>
      <b/>
      <sz val="12"/>
      <name val="Verdana"/>
      <family val="2"/>
    </font>
    <font>
      <sz val="9"/>
      <name val="Calibri"/>
      <family val="2"/>
      <scheme val="minor"/>
    </font>
    <font>
      <b/>
      <sz val="11"/>
      <name val="Calibri"/>
      <family val="2"/>
      <scheme val="minor"/>
    </font>
    <font>
      <sz val="8"/>
      <color theme="1"/>
      <name val="Calibri"/>
      <family val="2"/>
      <scheme val="minor"/>
    </font>
    <font>
      <i/>
      <sz val="11"/>
      <color theme="1"/>
      <name val="Calibri"/>
      <family val="2"/>
      <scheme val="minor"/>
    </font>
    <font>
      <b/>
      <i/>
      <sz val="14"/>
      <color theme="1"/>
      <name val="Calibri"/>
      <family val="2"/>
      <scheme val="minor"/>
    </font>
    <font>
      <b/>
      <i/>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0" fillId="0" borderId="0" xfId="0" applyAlignment="1">
      <alignment wrapText="1"/>
    </xf>
    <xf numFmtId="0" fontId="1" fillId="2" borderId="1" xfId="0" applyFont="1" applyFill="1" applyBorder="1" applyAlignment="1">
      <alignment vertical="center" wrapText="1"/>
    </xf>
    <xf numFmtId="0" fontId="0" fillId="0" borderId="0" xfId="0" applyFont="1" applyAlignment="1">
      <alignment wrapText="1"/>
    </xf>
    <xf numFmtId="0" fontId="0" fillId="0" borderId="0" xfId="0" applyFont="1"/>
    <xf numFmtId="0" fontId="0" fillId="0" borderId="1" xfId="0" applyFont="1" applyBorder="1" applyAlignment="1">
      <alignment vertical="center" wrapText="1"/>
    </xf>
    <xf numFmtId="0" fontId="0" fillId="0" borderId="0" xfId="0" applyFont="1" applyAlignment="1">
      <alignment vertical="center" wrapText="1"/>
    </xf>
    <xf numFmtId="0" fontId="2" fillId="0" borderId="0" xfId="0" applyFont="1"/>
    <xf numFmtId="0" fontId="1" fillId="0" borderId="0" xfId="0" applyFont="1" applyAlignment="1">
      <alignment horizontal="center"/>
    </xf>
    <xf numFmtId="0" fontId="3" fillId="0" borderId="0" xfId="0" applyFont="1" applyAlignment="1">
      <alignment vertical="center"/>
    </xf>
    <xf numFmtId="0" fontId="0" fillId="0" borderId="0" xfId="0" applyFill="1"/>
    <xf numFmtId="0" fontId="0" fillId="0" borderId="0" xfId="0" applyFill="1" applyBorder="1"/>
    <xf numFmtId="0" fontId="0" fillId="0" borderId="0" xfId="0" applyFont="1" applyBorder="1" applyAlignment="1">
      <alignment vertical="center" wrapText="1"/>
    </xf>
    <xf numFmtId="0" fontId="1" fillId="0" borderId="1" xfId="0" applyFont="1" applyBorder="1" applyAlignment="1">
      <alignment horizontal="center"/>
    </xf>
    <xf numFmtId="0" fontId="1" fillId="2" borderId="1"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4"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3" borderId="0" xfId="0" applyFill="1" applyBorder="1"/>
    <xf numFmtId="0" fontId="5" fillId="3" borderId="0" xfId="0" applyFont="1" applyFill="1" applyAlignment="1">
      <alignment vertical="top" wrapText="1"/>
    </xf>
    <xf numFmtId="0" fontId="7" fillId="5" borderId="1" xfId="0" applyFont="1" applyFill="1" applyBorder="1" applyAlignment="1">
      <alignment horizontal="left"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1" xfId="0" applyFont="1" applyBorder="1"/>
    <xf numFmtId="0" fontId="10" fillId="0" borderId="1" xfId="0" applyFont="1" applyFill="1" applyBorder="1" applyAlignment="1">
      <alignment horizontal="left" wrapText="1"/>
    </xf>
    <xf numFmtId="0" fontId="0" fillId="0" borderId="0" xfId="0" applyAlignment="1">
      <alignment horizontal="center"/>
    </xf>
    <xf numFmtId="0" fontId="7" fillId="5" borderId="1" xfId="0" applyFont="1" applyFill="1" applyBorder="1" applyAlignment="1">
      <alignment wrapText="1"/>
    </xf>
    <xf numFmtId="0" fontId="6" fillId="5" borderId="1" xfId="0" applyFont="1" applyFill="1" applyBorder="1" applyAlignment="1">
      <alignment horizontal="left" wrapText="1"/>
    </xf>
    <xf numFmtId="0" fontId="1" fillId="0" borderId="1" xfId="0" applyFont="1" applyFill="1" applyBorder="1" applyAlignment="1">
      <alignment horizontal="left" wrapText="1"/>
    </xf>
    <xf numFmtId="0" fontId="5" fillId="3" borderId="1" xfId="0" quotePrefix="1" applyFont="1" applyFill="1" applyBorder="1" applyAlignment="1">
      <alignment vertical="top" wrapText="1"/>
    </xf>
    <xf numFmtId="0" fontId="5" fillId="3" borderId="1" xfId="0" quotePrefix="1" applyFont="1" applyFill="1" applyBorder="1" applyAlignment="1">
      <alignment horizontal="left" vertical="center" wrapText="1"/>
    </xf>
    <xf numFmtId="0" fontId="12" fillId="3" borderId="0" xfId="0" applyFont="1" applyFill="1" applyBorder="1" applyAlignment="1">
      <alignment horizontal="center" vertical="center"/>
    </xf>
    <xf numFmtId="0" fontId="12" fillId="0" borderId="0" xfId="0" applyFont="1" applyFill="1" applyBorder="1" applyAlignment="1">
      <alignment horizontal="center" vertical="center"/>
    </xf>
    <xf numFmtId="0" fontId="6" fillId="5" borderId="1" xfId="0" applyFont="1" applyFill="1" applyBorder="1" applyAlignment="1">
      <alignment horizontal="center" wrapText="1"/>
    </xf>
    <xf numFmtId="0" fontId="0" fillId="2" borderId="2" xfId="0" applyFont="1" applyFill="1" applyBorder="1"/>
    <xf numFmtId="0" fontId="0" fillId="0" borderId="1" xfId="0" applyFont="1" applyBorder="1" applyAlignment="1">
      <alignment horizontal="center" vertical="center"/>
    </xf>
    <xf numFmtId="0" fontId="0" fillId="2" borderId="1" xfId="0" applyFont="1" applyFill="1" applyBorder="1"/>
    <xf numFmtId="0" fontId="7" fillId="5" borderId="5" xfId="0" applyFont="1" applyFill="1" applyBorder="1" applyAlignment="1">
      <alignment wrapText="1"/>
    </xf>
    <xf numFmtId="0" fontId="1" fillId="0" borderId="0" xfId="0" applyFont="1" applyAlignment="1">
      <alignment horizontal="right"/>
    </xf>
    <xf numFmtId="0" fontId="1" fillId="0" borderId="0" xfId="0" applyFont="1"/>
    <xf numFmtId="2" fontId="1" fillId="5" borderId="7" xfId="0" applyNumberFormat="1" applyFont="1" applyFill="1" applyBorder="1" applyAlignment="1">
      <alignment horizontal="center" wrapText="1"/>
    </xf>
    <xf numFmtId="2" fontId="1" fillId="5" borderId="1" xfId="0" applyNumberFormat="1" applyFont="1" applyFill="1" applyBorder="1" applyAlignment="1">
      <alignment horizontal="center" wrapText="1"/>
    </xf>
    <xf numFmtId="0" fontId="7" fillId="4" borderId="1" xfId="0" applyFont="1" applyFill="1" applyBorder="1" applyAlignment="1">
      <alignment wrapText="1"/>
    </xf>
    <xf numFmtId="2" fontId="1" fillId="4" borderId="1" xfId="0" applyNumberFormat="1" applyFont="1" applyFill="1" applyBorder="1" applyAlignment="1">
      <alignment horizontal="center" wrapText="1"/>
    </xf>
    <xf numFmtId="2" fontId="1" fillId="4" borderId="7" xfId="0" applyNumberFormat="1" applyFont="1" applyFill="1" applyBorder="1" applyAlignment="1">
      <alignment horizontal="center" wrapText="1"/>
    </xf>
    <xf numFmtId="0" fontId="1" fillId="0" borderId="0" xfId="0" applyFont="1" applyBorder="1" applyAlignment="1">
      <alignment horizontal="center"/>
    </xf>
    <xf numFmtId="0" fontId="0" fillId="0" borderId="0" xfId="0" applyBorder="1" applyAlignment="1">
      <alignment wrapText="1"/>
    </xf>
    <xf numFmtId="2" fontId="1" fillId="0" borderId="0" xfId="0" applyNumberFormat="1" applyFont="1" applyFill="1" applyBorder="1" applyAlignment="1">
      <alignment horizontal="right" vertical="center" wrapText="1"/>
    </xf>
    <xf numFmtId="0" fontId="0" fillId="0" borderId="0" xfId="0" applyBorder="1"/>
    <xf numFmtId="0" fontId="1" fillId="0" borderId="0" xfId="0" applyFont="1" applyFill="1" applyBorder="1" applyAlignment="1">
      <alignment wrapText="1"/>
    </xf>
    <xf numFmtId="2" fontId="1" fillId="0" borderId="0" xfId="0" applyNumberFormat="1" applyFont="1" applyFill="1" applyBorder="1" applyAlignment="1">
      <alignment wrapText="1"/>
    </xf>
    <xf numFmtId="0" fontId="1" fillId="0" borderId="0" xfId="0" applyFont="1" applyFill="1" applyBorder="1" applyAlignment="1">
      <alignment horizontal="left" wrapText="1"/>
    </xf>
    <xf numFmtId="0" fontId="9" fillId="6" borderId="2" xfId="0" applyFont="1" applyFill="1" applyBorder="1" applyAlignment="1">
      <alignment horizontal="center" vertical="center" wrapText="1"/>
    </xf>
    <xf numFmtId="0" fontId="6" fillId="5" borderId="10" xfId="0" applyFont="1" applyFill="1" applyBorder="1" applyAlignment="1">
      <alignment horizontal="left" wrapText="1"/>
    </xf>
    <xf numFmtId="0" fontId="6" fillId="2" borderId="1" xfId="0" applyFont="1" applyFill="1" applyBorder="1" applyAlignment="1">
      <alignment vertical="center" wrapText="1"/>
    </xf>
    <xf numFmtId="0" fontId="6" fillId="0" borderId="9" xfId="0" applyFont="1" applyFill="1" applyBorder="1" applyAlignment="1">
      <alignment vertical="center" wrapText="1"/>
    </xf>
    <xf numFmtId="0" fontId="6" fillId="0" borderId="7" xfId="0" applyFont="1" applyFill="1" applyBorder="1" applyAlignment="1">
      <alignment vertical="center" wrapText="1"/>
    </xf>
    <xf numFmtId="0" fontId="6" fillId="0" borderId="11" xfId="0" applyFont="1" applyFill="1" applyBorder="1" applyAlignment="1">
      <alignment vertical="center" wrapText="1"/>
    </xf>
    <xf numFmtId="0" fontId="10"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vertical="center"/>
    </xf>
    <xf numFmtId="0" fontId="6" fillId="5" borderId="1" xfId="0" applyFont="1" applyFill="1" applyBorder="1" applyAlignment="1">
      <alignment horizontal="left" vertical="center" wrapText="1"/>
    </xf>
    <xf numFmtId="0" fontId="6" fillId="5" borderId="4" xfId="0" applyFont="1" applyFill="1" applyBorder="1" applyAlignment="1">
      <alignment wrapText="1"/>
    </xf>
    <xf numFmtId="0" fontId="6" fillId="5" borderId="1" xfId="0" applyFont="1" applyFill="1" applyBorder="1" applyAlignment="1">
      <alignment wrapText="1"/>
    </xf>
    <xf numFmtId="0" fontId="6" fillId="4" borderId="1" xfId="0" applyFont="1" applyFill="1" applyBorder="1" applyAlignment="1">
      <alignment wrapText="1"/>
    </xf>
    <xf numFmtId="0" fontId="6" fillId="4" borderId="1" xfId="0" applyFont="1" applyFill="1" applyBorder="1" applyAlignment="1">
      <alignment horizontal="left" wrapText="1"/>
    </xf>
    <xf numFmtId="0" fontId="9" fillId="6" borderId="0" xfId="0" applyFont="1" applyFill="1" applyBorder="1" applyAlignment="1">
      <alignment horizontal="center" vertical="center" wrapText="1"/>
    </xf>
    <xf numFmtId="0" fontId="6" fillId="5" borderId="1" xfId="0" applyFont="1" applyFill="1" applyBorder="1" applyAlignment="1">
      <alignment horizontal="center" wrapText="1"/>
    </xf>
    <xf numFmtId="0" fontId="0" fillId="0" borderId="0" xfId="0" applyFont="1" applyAlignment="1">
      <alignment horizontal="right"/>
    </xf>
    <xf numFmtId="0" fontId="0" fillId="0" borderId="0" xfId="0" applyFont="1" applyAlignment="1">
      <alignment horizontal="right" wrapText="1"/>
    </xf>
    <xf numFmtId="0" fontId="0" fillId="0" borderId="1" xfId="0" applyFont="1" applyBorder="1" applyAlignment="1">
      <alignment wrapText="1"/>
    </xf>
    <xf numFmtId="0" fontId="0" fillId="0" borderId="1" xfId="0" quotePrefix="1" applyFont="1" applyBorder="1" applyAlignment="1">
      <alignment wrapText="1"/>
    </xf>
    <xf numFmtId="0" fontId="0" fillId="0" borderId="1" xfId="0" quotePrefix="1" applyFont="1" applyBorder="1" applyAlignment="1"/>
    <xf numFmtId="0" fontId="0" fillId="0" borderId="0" xfId="0" applyFont="1" applyAlignment="1"/>
    <xf numFmtId="0" fontId="0" fillId="0" borderId="1" xfId="0" quotePrefix="1" applyFont="1" applyFill="1" applyBorder="1" applyAlignment="1">
      <alignment wrapText="1"/>
    </xf>
    <xf numFmtId="0" fontId="0" fillId="0" borderId="1" xfId="0" applyFont="1" applyFill="1" applyBorder="1" applyAlignment="1">
      <alignment wrapText="1"/>
    </xf>
    <xf numFmtId="0" fontId="0" fillId="0" borderId="0" xfId="0" applyFont="1" applyFill="1"/>
    <xf numFmtId="0" fontId="14" fillId="0" borderId="1" xfId="0" applyFont="1" applyFill="1" applyBorder="1" applyAlignment="1">
      <alignment vertical="top" wrapText="1"/>
    </xf>
    <xf numFmtId="0" fontId="14" fillId="0" borderId="1" xfId="0" applyFont="1" applyFill="1" applyBorder="1" applyAlignment="1">
      <alignment horizontal="left" vertical="top"/>
    </xf>
    <xf numFmtId="0" fontId="15"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7" fillId="0" borderId="0" xfId="0" applyFont="1" applyFill="1" applyAlignment="1">
      <alignment horizontal="left" vertical="top"/>
    </xf>
    <xf numFmtId="0" fontId="16" fillId="0" borderId="4" xfId="0" applyFont="1" applyFill="1" applyBorder="1" applyAlignment="1">
      <alignment horizontal="left" vertical="top" wrapText="1"/>
    </xf>
    <xf numFmtId="0" fontId="17" fillId="0" borderId="1" xfId="0" applyFont="1" applyFill="1" applyBorder="1" applyAlignment="1">
      <alignment horizontal="left" vertical="top"/>
    </xf>
    <xf numFmtId="0" fontId="0" fillId="0" borderId="0" xfId="0" applyFont="1" applyFill="1" applyBorder="1"/>
    <xf numFmtId="0" fontId="14" fillId="0" borderId="0" xfId="0" applyFont="1" applyFill="1" applyAlignment="1">
      <alignment horizontal="left" vertical="top"/>
    </xf>
    <xf numFmtId="0" fontId="0" fillId="0" borderId="0" xfId="0" applyFont="1" applyFill="1" applyAlignment="1">
      <alignment horizontal="left"/>
    </xf>
    <xf numFmtId="0" fontId="0" fillId="0" borderId="1" xfId="0" applyFont="1" applyFill="1" applyBorder="1" applyAlignment="1">
      <alignment horizontal="left"/>
    </xf>
    <xf numFmtId="2" fontId="0" fillId="0" borderId="1" xfId="0" applyNumberFormat="1" applyFont="1" applyBorder="1"/>
    <xf numFmtId="0" fontId="0" fillId="0" borderId="1" xfId="0" applyFont="1" applyBorder="1" applyAlignment="1">
      <alignment horizontal="right"/>
    </xf>
    <xf numFmtId="0" fontId="10" fillId="0" borderId="0" xfId="0" applyFont="1"/>
    <xf numFmtId="0" fontId="18"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19" fillId="0" borderId="1" xfId="0" applyFont="1" applyFill="1" applyBorder="1" applyAlignment="1">
      <alignment vertical="top" wrapText="1"/>
    </xf>
    <xf numFmtId="0" fontId="20" fillId="2" borderId="1" xfId="0" applyFont="1" applyFill="1" applyBorder="1" applyAlignment="1">
      <alignment horizontal="left"/>
    </xf>
    <xf numFmtId="2" fontId="1" fillId="2" borderId="1" xfId="0" applyNumberFormat="1" applyFont="1" applyFill="1" applyBorder="1" applyAlignment="1">
      <alignment horizontal="right" vertical="center" wrapText="1"/>
    </xf>
    <xf numFmtId="2" fontId="1" fillId="2" borderId="1" xfId="0" applyNumberFormat="1" applyFont="1" applyFill="1" applyBorder="1" applyAlignment="1">
      <alignment wrapText="1"/>
    </xf>
    <xf numFmtId="0" fontId="21" fillId="2" borderId="1" xfId="0" applyNumberFormat="1" applyFont="1" applyFill="1" applyBorder="1" applyAlignment="1">
      <alignment horizontal="right" vertical="center" wrapText="1"/>
    </xf>
    <xf numFmtId="0" fontId="21" fillId="2" borderId="1" xfId="0" applyFont="1" applyFill="1" applyBorder="1" applyAlignment="1">
      <alignment horizontal="right" vertical="center" wrapText="1"/>
    </xf>
    <xf numFmtId="0" fontId="22" fillId="0" borderId="1" xfId="0" applyFont="1" applyBorder="1" applyAlignment="1">
      <alignment horizontal="right" vertical="center"/>
    </xf>
    <xf numFmtId="0" fontId="22" fillId="2" borderId="2" xfId="0" applyFont="1" applyFill="1" applyBorder="1"/>
    <xf numFmtId="0" fontId="23" fillId="5" borderId="5" xfId="0" applyFont="1" applyFill="1" applyBorder="1" applyAlignment="1">
      <alignment wrapText="1"/>
    </xf>
    <xf numFmtId="0" fontId="23" fillId="5" borderId="1" xfId="0" applyFont="1" applyFill="1" applyBorder="1" applyAlignment="1">
      <alignment wrapText="1"/>
    </xf>
    <xf numFmtId="0" fontId="24" fillId="2" borderId="1" xfId="0" applyFont="1" applyFill="1" applyBorder="1" applyAlignment="1">
      <alignment vertical="center" wrapText="1"/>
    </xf>
    <xf numFmtId="0" fontId="22" fillId="0" borderId="2" xfId="0" applyFont="1" applyBorder="1" applyAlignment="1">
      <alignment horizontal="right" vertical="center"/>
    </xf>
    <xf numFmtId="0" fontId="22" fillId="0" borderId="3" xfId="0" applyFont="1" applyBorder="1" applyAlignment="1">
      <alignment horizontal="right" vertical="center"/>
    </xf>
    <xf numFmtId="0" fontId="22" fillId="0" borderId="10" xfId="0" applyFont="1" applyBorder="1" applyAlignment="1">
      <alignment horizontal="right" vertical="center"/>
    </xf>
    <xf numFmtId="0" fontId="6" fillId="5" borderId="1" xfId="0" applyFont="1" applyFill="1" applyBorder="1" applyAlignment="1">
      <alignment horizontal="center" wrapText="1"/>
    </xf>
    <xf numFmtId="0" fontId="9" fillId="6" borderId="8"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0" fillId="8" borderId="3" xfId="0" applyFont="1" applyFill="1" applyBorder="1" applyAlignment="1">
      <alignment horizontal="left" vertical="center" wrapText="1"/>
    </xf>
  </cellXfs>
  <cellStyles count="1">
    <cellStyle name="Normal" xfId="0" builtinId="0"/>
  </cellStyles>
  <dxfs count="47">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1. ISO/IEC 27001 </a:t>
            </a:r>
          </a:p>
        </c:rich>
      </c:tx>
      <c:layout/>
      <c:overlay val="0"/>
      <c:spPr>
        <a:noFill/>
        <a:ln>
          <a:noFill/>
        </a:ln>
        <a:effectLst/>
      </c:spPr>
    </c:title>
    <c:autoTitleDeleted val="0"/>
    <c:plotArea>
      <c:layout>
        <c:manualLayout>
          <c:layoutTarget val="inner"/>
          <c:xMode val="edge"/>
          <c:yMode val="edge"/>
          <c:x val="0.29226214470631445"/>
          <c:y val="0.25252493438320212"/>
          <c:w val="0.44353623032615802"/>
          <c:h val="0.70956780402449693"/>
        </c:manualLayout>
      </c:layout>
      <c:radarChart>
        <c:radarStyle val="marker"/>
        <c:varyColors val="0"/>
        <c:ser>
          <c:idx val="0"/>
          <c:order val="0"/>
          <c:tx>
            <c:strRef>
              <c:f>'Overordnet resultat'!$C$2</c:f>
              <c:strCache>
                <c:ptCount val="1"/>
                <c:pt idx="0">
                  <c:v>Aktuelt niveau</c:v>
                </c:pt>
              </c:strCache>
            </c:strRef>
          </c:tx>
          <c:spPr>
            <a:ln w="28575" cap="rnd">
              <a:solidFill>
                <a:schemeClr val="accent1">
                  <a:shade val="76000"/>
                </a:schemeClr>
              </a:solidFill>
              <a:round/>
            </a:ln>
            <a:effectLst/>
          </c:spPr>
          <c:marker>
            <c:symbol val="none"/>
          </c:marker>
          <c:cat>
            <c:multiLvlStrRef>
              <c:f>'Overordnet resultat'!$A$3:$B$9</c:f>
              <c:multiLvlStrCache>
                <c:ptCount val="7"/>
                <c:lvl>
                  <c:pt idx="0">
                    <c:v>Organisationens kontekst</c:v>
                  </c:pt>
                  <c:pt idx="1">
                    <c:v>Lederskab </c:v>
                  </c:pt>
                  <c:pt idx="2">
                    <c:v>Planlægning</c:v>
                  </c:pt>
                  <c:pt idx="3">
                    <c:v>Support</c:v>
                  </c:pt>
                  <c:pt idx="4">
                    <c:v>Drift</c:v>
                  </c:pt>
                  <c:pt idx="5">
                    <c:v>Evaluering</c:v>
                  </c:pt>
                  <c:pt idx="6">
                    <c:v>Løbende forbedringer</c:v>
                  </c:pt>
                </c:lvl>
                <c:lvl>
                  <c:pt idx="0">
                    <c:v>4</c:v>
                  </c:pt>
                  <c:pt idx="1">
                    <c:v>5</c:v>
                  </c:pt>
                  <c:pt idx="2">
                    <c:v>6</c:v>
                  </c:pt>
                  <c:pt idx="3">
                    <c:v>7</c:v>
                  </c:pt>
                  <c:pt idx="4">
                    <c:v>8</c:v>
                  </c:pt>
                  <c:pt idx="5">
                    <c:v>9</c:v>
                  </c:pt>
                  <c:pt idx="6">
                    <c:v>10</c:v>
                  </c:pt>
                </c:lvl>
              </c:multiLvlStrCache>
            </c:multiLvlStrRef>
          </c:cat>
          <c:val>
            <c:numRef>
              <c:f>'Overordnet resultat'!$C$3:$C$9</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C9D5-46D0-9172-D41173790637}"/>
            </c:ext>
          </c:extLst>
        </c:ser>
        <c:ser>
          <c:idx val="1"/>
          <c:order val="1"/>
          <c:tx>
            <c:strRef>
              <c:f>'Overordnet resultat'!$D$2</c:f>
              <c:strCache>
                <c:ptCount val="1"/>
                <c:pt idx="0">
                  <c:v>Ønsket niveau</c:v>
                </c:pt>
              </c:strCache>
            </c:strRef>
          </c:tx>
          <c:spPr>
            <a:ln w="28575" cap="rnd">
              <a:solidFill>
                <a:schemeClr val="accent1">
                  <a:tint val="77000"/>
                </a:schemeClr>
              </a:solidFill>
              <a:round/>
            </a:ln>
            <a:effectLst/>
          </c:spPr>
          <c:marker>
            <c:symbol val="none"/>
          </c:marker>
          <c:cat>
            <c:multiLvlStrRef>
              <c:f>'Overordnet resultat'!$A$3:$B$9</c:f>
              <c:multiLvlStrCache>
                <c:ptCount val="7"/>
                <c:lvl>
                  <c:pt idx="0">
                    <c:v>Organisationens kontekst</c:v>
                  </c:pt>
                  <c:pt idx="1">
                    <c:v>Lederskab </c:v>
                  </c:pt>
                  <c:pt idx="2">
                    <c:v>Planlægning</c:v>
                  </c:pt>
                  <c:pt idx="3">
                    <c:v>Support</c:v>
                  </c:pt>
                  <c:pt idx="4">
                    <c:v>Drift</c:v>
                  </c:pt>
                  <c:pt idx="5">
                    <c:v>Evaluering</c:v>
                  </c:pt>
                  <c:pt idx="6">
                    <c:v>Løbende forbedringer</c:v>
                  </c:pt>
                </c:lvl>
                <c:lvl>
                  <c:pt idx="0">
                    <c:v>4</c:v>
                  </c:pt>
                  <c:pt idx="1">
                    <c:v>5</c:v>
                  </c:pt>
                  <c:pt idx="2">
                    <c:v>6</c:v>
                  </c:pt>
                  <c:pt idx="3">
                    <c:v>7</c:v>
                  </c:pt>
                  <c:pt idx="4">
                    <c:v>8</c:v>
                  </c:pt>
                  <c:pt idx="5">
                    <c:v>9</c:v>
                  </c:pt>
                  <c:pt idx="6">
                    <c:v>10</c:v>
                  </c:pt>
                </c:lvl>
              </c:multiLvlStrCache>
            </c:multiLvlStrRef>
          </c:cat>
          <c:val>
            <c:numRef>
              <c:f>'Overordnet resultat'!$D$3:$D$9</c:f>
              <c:numCache>
                <c:formatCode>0.00</c:formatCode>
                <c:ptCount val="7"/>
                <c:pt idx="0" formatCode="General">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1-C9D5-46D0-9172-D41173790637}"/>
            </c:ext>
          </c:extLst>
        </c:ser>
        <c:dLbls>
          <c:showLegendKey val="0"/>
          <c:showVal val="0"/>
          <c:showCatName val="0"/>
          <c:showSerName val="0"/>
          <c:showPercent val="0"/>
          <c:showBubbleSize val="0"/>
        </c:dLbls>
        <c:axId val="149406848"/>
        <c:axId val="149408384"/>
      </c:radarChart>
      <c:catAx>
        <c:axId val="14940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9408384"/>
        <c:crosses val="autoZero"/>
        <c:auto val="1"/>
        <c:lblAlgn val="ctr"/>
        <c:lblOffset val="100"/>
        <c:noMultiLvlLbl val="0"/>
      </c:catAx>
      <c:valAx>
        <c:axId val="1494083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940684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10. Løbende forbedringer</a:t>
            </a:r>
          </a:p>
        </c:rich>
      </c:tx>
      <c:layout/>
      <c:overlay val="0"/>
      <c:spPr>
        <a:noFill/>
        <a:ln>
          <a:noFill/>
        </a:ln>
        <a:effectLst/>
      </c:spPr>
    </c:title>
    <c:autoTitleDeleted val="0"/>
    <c:plotArea>
      <c:layout/>
      <c:barChart>
        <c:barDir val="col"/>
        <c:grouping val="clustered"/>
        <c:varyColors val="0"/>
        <c:ser>
          <c:idx val="0"/>
          <c:order val="0"/>
          <c:tx>
            <c:strRef>
              <c:f>'1. ISO27001 - Områderesultater'!$C$35</c:f>
              <c:strCache>
                <c:ptCount val="1"/>
                <c:pt idx="0">
                  <c:v>Aktuelt niveau</c:v>
                </c:pt>
              </c:strCache>
            </c:strRef>
          </c:tx>
          <c:spPr>
            <a:solidFill>
              <a:schemeClr val="accent1"/>
            </a:solidFill>
            <a:ln>
              <a:noFill/>
            </a:ln>
            <a:effectLst/>
          </c:spPr>
          <c:invertIfNegative val="0"/>
          <c:cat>
            <c:strRef>
              <c:f>'1. ISO27001 - Områderesultater'!$A$36:$A$37</c:f>
              <c:strCache>
                <c:ptCount val="2"/>
                <c:pt idx="0">
                  <c:v>10.1</c:v>
                </c:pt>
                <c:pt idx="1">
                  <c:v>10.2</c:v>
                </c:pt>
              </c:strCache>
            </c:strRef>
          </c:cat>
          <c:val>
            <c:numRef>
              <c:f>'1. ISO27001 - Områderesultater'!$C$36:$C$37</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0-C6A5-47F1-B9B0-682265A00F97}"/>
            </c:ext>
          </c:extLst>
        </c:ser>
        <c:ser>
          <c:idx val="1"/>
          <c:order val="1"/>
          <c:tx>
            <c:strRef>
              <c:f>'1. ISO27001 - Områderesultater'!$D$35</c:f>
              <c:strCache>
                <c:ptCount val="1"/>
                <c:pt idx="0">
                  <c:v>Ønsket niveau</c:v>
                </c:pt>
              </c:strCache>
            </c:strRef>
          </c:tx>
          <c:spPr>
            <a:pattFill prst="wdUpDiag">
              <a:fgClr>
                <a:schemeClr val="accent1"/>
              </a:fgClr>
              <a:bgClr>
                <a:schemeClr val="bg1"/>
              </a:bgClr>
            </a:pattFill>
            <a:ln>
              <a:solidFill>
                <a:schemeClr val="accent1"/>
              </a:solidFill>
              <a:prstDash val="solid"/>
            </a:ln>
            <a:effectLst/>
          </c:spPr>
          <c:invertIfNegative val="0"/>
          <c:cat>
            <c:strRef>
              <c:f>'1. ISO27001 - Områderesultater'!$A$36:$A$37</c:f>
              <c:strCache>
                <c:ptCount val="2"/>
                <c:pt idx="0">
                  <c:v>10.1</c:v>
                </c:pt>
                <c:pt idx="1">
                  <c:v>10.2</c:v>
                </c:pt>
              </c:strCache>
            </c:strRef>
          </c:cat>
          <c:val>
            <c:numRef>
              <c:f>'1. ISO27001 - Områderesultater'!$D$36:$D$37</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1-C6A5-47F1-B9B0-682265A00F97}"/>
            </c:ext>
          </c:extLst>
        </c:ser>
        <c:dLbls>
          <c:showLegendKey val="0"/>
          <c:showVal val="0"/>
          <c:showCatName val="0"/>
          <c:showSerName val="0"/>
          <c:showPercent val="0"/>
          <c:showBubbleSize val="0"/>
        </c:dLbls>
        <c:gapWidth val="219"/>
        <c:overlap val="-27"/>
        <c:axId val="155126016"/>
        <c:axId val="155127808"/>
      </c:barChart>
      <c:catAx>
        <c:axId val="15512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5127808"/>
        <c:crosses val="autoZero"/>
        <c:auto val="1"/>
        <c:lblAlgn val="ctr"/>
        <c:lblOffset val="100"/>
        <c:noMultiLvlLbl val="0"/>
      </c:catAx>
      <c:valAx>
        <c:axId val="15512780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5126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a-DK" sz="1200" b="0" i="0" u="none" strike="noStrike" kern="1200" spc="0" baseline="0">
                <a:solidFill>
                  <a:sysClr val="windowText" lastClr="000000">
                    <a:lumMod val="65000"/>
                    <a:lumOff val="35000"/>
                  </a:sysClr>
                </a:solidFill>
                <a:latin typeface="+mn-lt"/>
                <a:ea typeface="+mn-ea"/>
                <a:cs typeface="+mn-cs"/>
              </a:defRPr>
            </a:pPr>
            <a:r>
              <a:rPr lang="da-DK" sz="1200" b="0" i="0" u="none" strike="noStrike" kern="1200" spc="0" baseline="0">
                <a:solidFill>
                  <a:sysClr val="windowText" lastClr="000000">
                    <a:lumMod val="65000"/>
                    <a:lumOff val="35000"/>
                  </a:sysClr>
                </a:solidFill>
                <a:latin typeface="+mn-lt"/>
                <a:ea typeface="+mn-ea"/>
                <a:cs typeface="+mn-cs"/>
              </a:rPr>
              <a:t>A.6</a:t>
            </a:r>
          </a:p>
        </c:rich>
      </c:tx>
      <c:layout/>
      <c:overlay val="0"/>
      <c:spPr>
        <a:noFill/>
        <a:ln>
          <a:noFill/>
        </a:ln>
        <a:effectLst/>
      </c:spPr>
    </c:title>
    <c:autoTitleDeleted val="0"/>
    <c:plotArea>
      <c:layout/>
      <c:barChart>
        <c:barDir val="col"/>
        <c:grouping val="clustered"/>
        <c:varyColors val="0"/>
        <c:ser>
          <c:idx val="0"/>
          <c:order val="0"/>
          <c:tx>
            <c:strRef>
              <c:f>'2. anneks A - Områderesultater'!$C$6</c:f>
              <c:strCache>
                <c:ptCount val="1"/>
                <c:pt idx="0">
                  <c:v>Aktuelt niveau</c:v>
                </c:pt>
              </c:strCache>
            </c:strRef>
          </c:tx>
          <c:spPr>
            <a:solidFill>
              <a:schemeClr val="accent1"/>
            </a:solidFill>
            <a:ln>
              <a:noFill/>
            </a:ln>
            <a:effectLst/>
          </c:spPr>
          <c:invertIfNegative val="0"/>
          <c:cat>
            <c:multiLvlStrRef>
              <c:f>'2. anneks A - Områderesultater'!$A$7:$B$8</c:f>
              <c:multiLvlStrCache>
                <c:ptCount val="2"/>
                <c:lvl>
                  <c:pt idx="0">
                    <c:v>Intern organisering</c:v>
                  </c:pt>
                  <c:pt idx="1">
                    <c:v>Mobilt udstyr og fjernarbejdspladser</c:v>
                  </c:pt>
                </c:lvl>
                <c:lvl>
                  <c:pt idx="0">
                    <c:v>A.6.1</c:v>
                  </c:pt>
                  <c:pt idx="1">
                    <c:v>A.6.2</c:v>
                  </c:pt>
                </c:lvl>
              </c:multiLvlStrCache>
            </c:multiLvlStrRef>
          </c:cat>
          <c:val>
            <c:numRef>
              <c:f>'2. anneks A - Områderesultater'!$C$7:$C$8</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0E87-4F2E-BB18-727E91BC11A0}"/>
            </c:ext>
          </c:extLst>
        </c:ser>
        <c:ser>
          <c:idx val="1"/>
          <c:order val="1"/>
          <c:tx>
            <c:strRef>
              <c:f>'2. anneks A - Områderesultater'!$D$6</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multiLvlStrRef>
              <c:f>'2. anneks A - Områderesultater'!$A$7:$B$8</c:f>
              <c:multiLvlStrCache>
                <c:ptCount val="2"/>
                <c:lvl>
                  <c:pt idx="0">
                    <c:v>Intern organisering</c:v>
                  </c:pt>
                  <c:pt idx="1">
                    <c:v>Mobilt udstyr og fjernarbejdspladser</c:v>
                  </c:pt>
                </c:lvl>
                <c:lvl>
                  <c:pt idx="0">
                    <c:v>A.6.1</c:v>
                  </c:pt>
                  <c:pt idx="1">
                    <c:v>A.6.2</c:v>
                  </c:pt>
                </c:lvl>
              </c:multiLvlStrCache>
            </c:multiLvlStrRef>
          </c:cat>
          <c:val>
            <c:numRef>
              <c:f>'2. anneks A - Områderesultater'!$D$7:$D$8</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1-0E87-4F2E-BB18-727E91BC11A0}"/>
            </c:ext>
          </c:extLst>
        </c:ser>
        <c:dLbls>
          <c:showLegendKey val="0"/>
          <c:showVal val="0"/>
          <c:showCatName val="0"/>
          <c:showSerName val="0"/>
          <c:showPercent val="0"/>
          <c:showBubbleSize val="0"/>
        </c:dLbls>
        <c:gapWidth val="219"/>
        <c:overlap val="-27"/>
        <c:axId val="236554112"/>
        <c:axId val="236555648"/>
      </c:barChart>
      <c:catAx>
        <c:axId val="236554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da-DK" sz="1000" b="0" i="0" u="none" strike="noStrike" kern="1200" baseline="0">
                <a:solidFill>
                  <a:schemeClr val="tx1"/>
                </a:solidFill>
                <a:latin typeface="+mn-lt"/>
                <a:ea typeface="+mn-ea"/>
                <a:cs typeface="+mn-cs"/>
              </a:defRPr>
            </a:pPr>
            <a:endParaRPr lang="da-DK"/>
          </a:p>
        </c:txPr>
        <c:crossAx val="236555648"/>
        <c:crosses val="autoZero"/>
        <c:auto val="1"/>
        <c:lblAlgn val="ctr"/>
        <c:lblOffset val="100"/>
        <c:noMultiLvlLbl val="0"/>
      </c:catAx>
      <c:valAx>
        <c:axId val="236555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da-DK" sz="1000" b="0" i="0" u="none" strike="noStrike" kern="1200" baseline="0">
                <a:solidFill>
                  <a:schemeClr val="tx1"/>
                </a:solidFill>
                <a:latin typeface="+mn-lt"/>
                <a:ea typeface="+mn-ea"/>
                <a:cs typeface="+mn-cs"/>
              </a:defRPr>
            </a:pPr>
            <a:endParaRPr lang="da-DK"/>
          </a:p>
        </c:txPr>
        <c:crossAx val="2365541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da-DK" sz="1000" b="0" i="0" u="none" strike="noStrike" kern="1200" baseline="0">
              <a:solidFill>
                <a:schemeClr val="tx1"/>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da-DK" sz="1000" b="0" i="0" u="none" strike="noStrike" kern="1200" baseline="0">
          <a:solidFill>
            <a:schemeClr val="tx1"/>
          </a:solidFill>
          <a:latin typeface="+mn-lt"/>
          <a:ea typeface="+mn-ea"/>
          <a:cs typeface="+mn-cs"/>
        </a:defRPr>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a-DK" sz="1200"/>
              <a:t>A.5 </a:t>
            </a:r>
          </a:p>
        </c:rich>
      </c:tx>
      <c:layout/>
      <c:overlay val="0"/>
      <c:spPr>
        <a:noFill/>
        <a:ln>
          <a:noFill/>
        </a:ln>
        <a:effectLst/>
      </c:spPr>
    </c:title>
    <c:autoTitleDeleted val="0"/>
    <c:plotArea>
      <c:layout/>
      <c:barChart>
        <c:barDir val="col"/>
        <c:grouping val="clustered"/>
        <c:varyColors val="0"/>
        <c:ser>
          <c:idx val="0"/>
          <c:order val="0"/>
          <c:tx>
            <c:strRef>
              <c:f>'2. anneks A - Områderesultater'!$A$4:$B$4</c:f>
              <c:strCache>
                <c:ptCount val="1"/>
                <c:pt idx="0">
                  <c:v>A.5.1 Retningslinjer for styring af informationssikkerhed</c:v>
                </c:pt>
              </c:strCache>
            </c:strRef>
          </c:tx>
          <c:spPr>
            <a:pattFill prst="wdUpDiag">
              <a:fgClr>
                <a:schemeClr val="accent1"/>
              </a:fgClr>
              <a:bgClr>
                <a:schemeClr val="bg1"/>
              </a:bgClr>
            </a:pattFill>
            <a:ln>
              <a:solidFill>
                <a:schemeClr val="accent1"/>
              </a:solidFill>
            </a:ln>
            <a:effectLst/>
          </c:spPr>
          <c:invertIfNegative val="0"/>
          <c:dPt>
            <c:idx val="0"/>
            <c:invertIfNegative val="0"/>
            <c:bubble3D val="0"/>
            <c:spPr>
              <a:solidFill>
                <a:schemeClr val="accent1"/>
              </a:solidFill>
              <a:ln>
                <a:solidFill>
                  <a:schemeClr val="accent1"/>
                </a:solidFill>
              </a:ln>
              <a:effectLst/>
            </c:spPr>
            <c:extLst xmlns:c16r2="http://schemas.microsoft.com/office/drawing/2015/06/chart">
              <c:ext xmlns:c16="http://schemas.microsoft.com/office/drawing/2014/chart" uri="{C3380CC4-5D6E-409C-BE32-E72D297353CC}">
                <c16:uniqueId val="{00000000-3DBC-4D62-84A8-F2E4135ABA6D}"/>
              </c:ext>
            </c:extLst>
          </c:dPt>
          <c:cat>
            <c:strRef>
              <c:f>'2. anneks A - Områderesultater'!$C$3:$D$3</c:f>
              <c:strCache>
                <c:ptCount val="2"/>
                <c:pt idx="0">
                  <c:v>Aktuelt niveau</c:v>
                </c:pt>
                <c:pt idx="1">
                  <c:v>Ønsket niveau</c:v>
                </c:pt>
              </c:strCache>
            </c:strRef>
          </c:cat>
          <c:val>
            <c:numRef>
              <c:f>'2. anneks A - Områderesultater'!$C$4:$D$4</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375D-4EBA-9DF1-13B92C13234D}"/>
            </c:ext>
          </c:extLst>
        </c:ser>
        <c:dLbls>
          <c:showLegendKey val="0"/>
          <c:showVal val="0"/>
          <c:showCatName val="0"/>
          <c:showSerName val="0"/>
          <c:showPercent val="0"/>
          <c:showBubbleSize val="0"/>
        </c:dLbls>
        <c:gapWidth val="219"/>
        <c:overlap val="-27"/>
        <c:axId val="155669248"/>
        <c:axId val="155670784"/>
      </c:barChart>
      <c:catAx>
        <c:axId val="15566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5670784"/>
        <c:crosses val="autoZero"/>
        <c:auto val="1"/>
        <c:lblAlgn val="ctr"/>
        <c:lblOffset val="100"/>
        <c:noMultiLvlLbl val="0"/>
      </c:catAx>
      <c:valAx>
        <c:axId val="155670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5669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A.7</a:t>
            </a:r>
          </a:p>
        </c:rich>
      </c:tx>
      <c:layout/>
      <c:overlay val="0"/>
      <c:spPr>
        <a:noFill/>
        <a:ln>
          <a:noFill/>
        </a:ln>
        <a:effectLst/>
      </c:spPr>
    </c:title>
    <c:autoTitleDeleted val="0"/>
    <c:plotArea>
      <c:layout/>
      <c:barChart>
        <c:barDir val="col"/>
        <c:grouping val="clustered"/>
        <c:varyColors val="0"/>
        <c:ser>
          <c:idx val="0"/>
          <c:order val="0"/>
          <c:tx>
            <c:strRef>
              <c:f>'2. anneks A - Områderesultater'!$C$10</c:f>
              <c:strCache>
                <c:ptCount val="1"/>
                <c:pt idx="0">
                  <c:v>Aktuelt niveau</c:v>
                </c:pt>
              </c:strCache>
            </c:strRef>
          </c:tx>
          <c:spPr>
            <a:solidFill>
              <a:schemeClr val="accent1"/>
            </a:solidFill>
            <a:ln>
              <a:noFill/>
            </a:ln>
            <a:effectLst/>
          </c:spPr>
          <c:invertIfNegative val="0"/>
          <c:cat>
            <c:multiLvlStrRef>
              <c:f>'2. anneks A - Områderesultater'!$A$11:$B$13</c:f>
              <c:multiLvlStrCache>
                <c:ptCount val="3"/>
                <c:lvl>
                  <c:pt idx="0">
                    <c:v>Før ansættelsen</c:v>
                  </c:pt>
                  <c:pt idx="1">
                    <c:v>Under ansættelsen</c:v>
                  </c:pt>
                  <c:pt idx="2">
                    <c:v>Ansættelsesforholdets ophør eller ændring</c:v>
                  </c:pt>
                </c:lvl>
                <c:lvl>
                  <c:pt idx="0">
                    <c:v>A.7.1</c:v>
                  </c:pt>
                  <c:pt idx="1">
                    <c:v>A.7.2</c:v>
                  </c:pt>
                  <c:pt idx="2">
                    <c:v>A.7.3</c:v>
                  </c:pt>
                </c:lvl>
              </c:multiLvlStrCache>
            </c:multiLvlStrRef>
          </c:cat>
          <c:val>
            <c:numRef>
              <c:f>'2. anneks A - Områderesultater'!$C$11:$C$13</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BB95-4059-889F-E5E4AEBEBB08}"/>
            </c:ext>
          </c:extLst>
        </c:ser>
        <c:ser>
          <c:idx val="1"/>
          <c:order val="1"/>
          <c:tx>
            <c:strRef>
              <c:f>'2. anneks A - Områderesultater'!$D$10</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multiLvlStrRef>
              <c:f>'2. anneks A - Områderesultater'!$A$11:$B$13</c:f>
              <c:multiLvlStrCache>
                <c:ptCount val="3"/>
                <c:lvl>
                  <c:pt idx="0">
                    <c:v>Før ansættelsen</c:v>
                  </c:pt>
                  <c:pt idx="1">
                    <c:v>Under ansættelsen</c:v>
                  </c:pt>
                  <c:pt idx="2">
                    <c:v>Ansættelsesforholdets ophør eller ændring</c:v>
                  </c:pt>
                </c:lvl>
                <c:lvl>
                  <c:pt idx="0">
                    <c:v>A.7.1</c:v>
                  </c:pt>
                  <c:pt idx="1">
                    <c:v>A.7.2</c:v>
                  </c:pt>
                  <c:pt idx="2">
                    <c:v>A.7.3</c:v>
                  </c:pt>
                </c:lvl>
              </c:multiLvlStrCache>
            </c:multiLvlStrRef>
          </c:cat>
          <c:val>
            <c:numRef>
              <c:f>'2. anneks A - Områderesultater'!$D$11:$D$13</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BB95-4059-889F-E5E4AEBEBB08}"/>
            </c:ext>
          </c:extLst>
        </c:ser>
        <c:dLbls>
          <c:showLegendKey val="0"/>
          <c:showVal val="0"/>
          <c:showCatName val="0"/>
          <c:showSerName val="0"/>
          <c:showPercent val="0"/>
          <c:showBubbleSize val="0"/>
        </c:dLbls>
        <c:gapWidth val="219"/>
        <c:overlap val="-27"/>
        <c:axId val="155696512"/>
        <c:axId val="155702400"/>
      </c:barChart>
      <c:catAx>
        <c:axId val="15569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5702400"/>
        <c:crosses val="autoZero"/>
        <c:auto val="1"/>
        <c:lblAlgn val="ctr"/>
        <c:lblOffset val="100"/>
        <c:noMultiLvlLbl val="0"/>
      </c:catAx>
      <c:valAx>
        <c:axId val="155702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56965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A.8</a:t>
            </a:r>
          </a:p>
        </c:rich>
      </c:tx>
      <c:layout/>
      <c:overlay val="0"/>
      <c:spPr>
        <a:noFill/>
        <a:ln>
          <a:noFill/>
        </a:ln>
        <a:effectLst/>
      </c:spPr>
    </c:title>
    <c:autoTitleDeleted val="0"/>
    <c:plotArea>
      <c:layout/>
      <c:barChart>
        <c:barDir val="col"/>
        <c:grouping val="clustered"/>
        <c:varyColors val="0"/>
        <c:ser>
          <c:idx val="0"/>
          <c:order val="0"/>
          <c:tx>
            <c:strRef>
              <c:f>'2. anneks A - Områderesultater'!$C$15</c:f>
              <c:strCache>
                <c:ptCount val="1"/>
                <c:pt idx="0">
                  <c:v>Aktuelt niveau</c:v>
                </c:pt>
              </c:strCache>
            </c:strRef>
          </c:tx>
          <c:spPr>
            <a:solidFill>
              <a:schemeClr val="accent1"/>
            </a:solidFill>
            <a:ln>
              <a:noFill/>
            </a:ln>
            <a:effectLst/>
          </c:spPr>
          <c:invertIfNegative val="0"/>
          <c:cat>
            <c:multiLvlStrRef>
              <c:f>'2. anneks A - Områderesultater'!$A$16:$B$18</c:f>
              <c:multiLvlStrCache>
                <c:ptCount val="3"/>
                <c:lvl>
                  <c:pt idx="0">
                    <c:v>Ansvar for aktiver</c:v>
                  </c:pt>
                  <c:pt idx="1">
                    <c:v>Klassifikation af information</c:v>
                  </c:pt>
                  <c:pt idx="2">
                    <c:v>Mediehåndtering</c:v>
                  </c:pt>
                </c:lvl>
                <c:lvl>
                  <c:pt idx="0">
                    <c:v>A.8.1</c:v>
                  </c:pt>
                  <c:pt idx="1">
                    <c:v>A.8.2</c:v>
                  </c:pt>
                  <c:pt idx="2">
                    <c:v>A.8.3</c:v>
                  </c:pt>
                </c:lvl>
              </c:multiLvlStrCache>
            </c:multiLvlStrRef>
          </c:cat>
          <c:val>
            <c:numRef>
              <c:f>'2. anneks A - Områderesultater'!$C$16:$C$18</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B419-4A05-8226-9F4D14794A2C}"/>
            </c:ext>
          </c:extLst>
        </c:ser>
        <c:ser>
          <c:idx val="1"/>
          <c:order val="1"/>
          <c:tx>
            <c:strRef>
              <c:f>'2. anneks A - Områderesultater'!$D$15</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multiLvlStrRef>
              <c:f>'2. anneks A - Områderesultater'!$A$16:$B$18</c:f>
              <c:multiLvlStrCache>
                <c:ptCount val="3"/>
                <c:lvl>
                  <c:pt idx="0">
                    <c:v>Ansvar for aktiver</c:v>
                  </c:pt>
                  <c:pt idx="1">
                    <c:v>Klassifikation af information</c:v>
                  </c:pt>
                  <c:pt idx="2">
                    <c:v>Mediehåndtering</c:v>
                  </c:pt>
                </c:lvl>
                <c:lvl>
                  <c:pt idx="0">
                    <c:v>A.8.1</c:v>
                  </c:pt>
                  <c:pt idx="1">
                    <c:v>A.8.2</c:v>
                  </c:pt>
                  <c:pt idx="2">
                    <c:v>A.8.3</c:v>
                  </c:pt>
                </c:lvl>
              </c:multiLvlStrCache>
            </c:multiLvlStrRef>
          </c:cat>
          <c:val>
            <c:numRef>
              <c:f>'2. anneks A - Områderesultater'!$D$16:$D$18</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B419-4A05-8226-9F4D14794A2C}"/>
            </c:ext>
          </c:extLst>
        </c:ser>
        <c:dLbls>
          <c:showLegendKey val="0"/>
          <c:showVal val="0"/>
          <c:showCatName val="0"/>
          <c:showSerName val="0"/>
          <c:showPercent val="0"/>
          <c:showBubbleSize val="0"/>
        </c:dLbls>
        <c:gapWidth val="219"/>
        <c:overlap val="-27"/>
        <c:axId val="236673664"/>
        <c:axId val="236691840"/>
      </c:barChart>
      <c:catAx>
        <c:axId val="23667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6691840"/>
        <c:crosses val="autoZero"/>
        <c:auto val="1"/>
        <c:lblAlgn val="ctr"/>
        <c:lblOffset val="100"/>
        <c:noMultiLvlLbl val="0"/>
      </c:catAx>
      <c:valAx>
        <c:axId val="236691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66736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A.9</a:t>
            </a:r>
          </a:p>
        </c:rich>
      </c:tx>
      <c:layout/>
      <c:overlay val="0"/>
      <c:spPr>
        <a:noFill/>
        <a:ln>
          <a:noFill/>
        </a:ln>
        <a:effectLst/>
      </c:spPr>
    </c:title>
    <c:autoTitleDeleted val="0"/>
    <c:plotArea>
      <c:layout/>
      <c:barChart>
        <c:barDir val="col"/>
        <c:grouping val="clustered"/>
        <c:varyColors val="0"/>
        <c:ser>
          <c:idx val="0"/>
          <c:order val="0"/>
          <c:tx>
            <c:strRef>
              <c:f>'2. anneks A - Områderesultater'!$C$20</c:f>
              <c:strCache>
                <c:ptCount val="1"/>
                <c:pt idx="0">
                  <c:v>Aktuelt niveau</c:v>
                </c:pt>
              </c:strCache>
            </c:strRef>
          </c:tx>
          <c:spPr>
            <a:solidFill>
              <a:schemeClr val="accent1"/>
            </a:solidFill>
            <a:ln>
              <a:noFill/>
            </a:ln>
            <a:effectLst/>
          </c:spPr>
          <c:invertIfNegative val="0"/>
          <c:cat>
            <c:multiLvlStrRef>
              <c:f>'2. anneks A - Områderesultater'!$A$21:$B$24</c:f>
              <c:multiLvlStrCache>
                <c:ptCount val="4"/>
                <c:lvl>
                  <c:pt idx="0">
                    <c:v>Forretningsmæssige krav til adgangsstyring</c:v>
                  </c:pt>
                  <c:pt idx="1">
                    <c:v>Administration af brugeradgang</c:v>
                  </c:pt>
                  <c:pt idx="2">
                    <c:v>Brugernes ansvar</c:v>
                  </c:pt>
                  <c:pt idx="3">
                    <c:v>Styring af system- og applikationsadgang</c:v>
                  </c:pt>
                </c:lvl>
                <c:lvl>
                  <c:pt idx="0">
                    <c:v>A.9.1</c:v>
                  </c:pt>
                  <c:pt idx="1">
                    <c:v>A.9.2</c:v>
                  </c:pt>
                  <c:pt idx="2">
                    <c:v>A.9.3</c:v>
                  </c:pt>
                  <c:pt idx="3">
                    <c:v>A.9.4</c:v>
                  </c:pt>
                </c:lvl>
              </c:multiLvlStrCache>
            </c:multiLvlStrRef>
          </c:cat>
          <c:val>
            <c:numRef>
              <c:f>'2. anneks A - Områderesultater'!$C$21:$C$24</c:f>
              <c:numCache>
                <c:formatCode>General</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75F6-457E-A7EC-AFF1FACCF255}"/>
            </c:ext>
          </c:extLst>
        </c:ser>
        <c:ser>
          <c:idx val="1"/>
          <c:order val="1"/>
          <c:tx>
            <c:strRef>
              <c:f>'2. anneks A - Områderesultater'!$D$20</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multiLvlStrRef>
              <c:f>'2. anneks A - Områderesultater'!$A$21:$B$24</c:f>
              <c:multiLvlStrCache>
                <c:ptCount val="4"/>
                <c:lvl>
                  <c:pt idx="0">
                    <c:v>Forretningsmæssige krav til adgangsstyring</c:v>
                  </c:pt>
                  <c:pt idx="1">
                    <c:v>Administration af brugeradgang</c:v>
                  </c:pt>
                  <c:pt idx="2">
                    <c:v>Brugernes ansvar</c:v>
                  </c:pt>
                  <c:pt idx="3">
                    <c:v>Styring af system- og applikationsadgang</c:v>
                  </c:pt>
                </c:lvl>
                <c:lvl>
                  <c:pt idx="0">
                    <c:v>A.9.1</c:v>
                  </c:pt>
                  <c:pt idx="1">
                    <c:v>A.9.2</c:v>
                  </c:pt>
                  <c:pt idx="2">
                    <c:v>A.9.3</c:v>
                  </c:pt>
                  <c:pt idx="3">
                    <c:v>A.9.4</c:v>
                  </c:pt>
                </c:lvl>
              </c:multiLvlStrCache>
            </c:multiLvlStrRef>
          </c:cat>
          <c:val>
            <c:numRef>
              <c:f>'2. anneks A - Områderesultater'!$D$21:$D$24</c:f>
              <c:numCache>
                <c:formatCode>General</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75F6-457E-A7EC-AFF1FACCF255}"/>
            </c:ext>
          </c:extLst>
        </c:ser>
        <c:dLbls>
          <c:showLegendKey val="0"/>
          <c:showVal val="0"/>
          <c:showCatName val="0"/>
          <c:showSerName val="0"/>
          <c:showPercent val="0"/>
          <c:showBubbleSize val="0"/>
        </c:dLbls>
        <c:gapWidth val="219"/>
        <c:overlap val="-27"/>
        <c:axId val="236722048"/>
        <c:axId val="236723584"/>
      </c:barChart>
      <c:catAx>
        <c:axId val="23672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6723584"/>
        <c:crosses val="autoZero"/>
        <c:auto val="1"/>
        <c:lblAlgn val="ctr"/>
        <c:lblOffset val="100"/>
        <c:noMultiLvlLbl val="0"/>
      </c:catAx>
      <c:valAx>
        <c:axId val="236723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67220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A.10 </a:t>
            </a:r>
          </a:p>
        </c:rich>
      </c:tx>
      <c:layout/>
      <c:overlay val="0"/>
      <c:spPr>
        <a:noFill/>
        <a:ln>
          <a:noFill/>
        </a:ln>
        <a:effectLst/>
      </c:spPr>
    </c:title>
    <c:autoTitleDeleted val="0"/>
    <c:plotArea>
      <c:layout/>
      <c:barChart>
        <c:barDir val="col"/>
        <c:grouping val="clustered"/>
        <c:varyColors val="0"/>
        <c:ser>
          <c:idx val="0"/>
          <c:order val="0"/>
          <c:tx>
            <c:strRef>
              <c:f>'2. anneks A - Områderesultater'!$A$27:$B$27</c:f>
              <c:strCache>
                <c:ptCount val="1"/>
                <c:pt idx="0">
                  <c:v>A.10.1 Kryptografiske kontroller</c:v>
                </c:pt>
              </c:strCache>
            </c:strRef>
          </c:tx>
          <c:spPr>
            <a:pattFill prst="wdUpDiag">
              <a:fgClr>
                <a:schemeClr val="accent1"/>
              </a:fgClr>
              <a:bgClr>
                <a:schemeClr val="bg1"/>
              </a:bgClr>
            </a:pattFill>
            <a:ln>
              <a:noFill/>
            </a:ln>
            <a:effectLst/>
          </c:spPr>
          <c:invertIfNegative val="0"/>
          <c:dPt>
            <c:idx val="0"/>
            <c:invertIfNegative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5261-430A-A778-134F3BE09F0E}"/>
              </c:ext>
            </c:extLst>
          </c:dPt>
          <c:dPt>
            <c:idx val="1"/>
            <c:invertIfNegative val="0"/>
            <c:bubble3D val="0"/>
            <c:spPr>
              <a:pattFill prst="wdUpDiag">
                <a:fgClr>
                  <a:schemeClr val="accent1"/>
                </a:fgClr>
                <a:bgClr>
                  <a:schemeClr val="bg1"/>
                </a:bgClr>
              </a:pattFill>
              <a:ln>
                <a:solidFill>
                  <a:schemeClr val="accent1"/>
                </a:solidFill>
              </a:ln>
              <a:effectLst/>
            </c:spPr>
            <c:extLst xmlns:c16r2="http://schemas.microsoft.com/office/drawing/2015/06/chart">
              <c:ext xmlns:c16="http://schemas.microsoft.com/office/drawing/2014/chart" uri="{C3380CC4-5D6E-409C-BE32-E72D297353CC}">
                <c16:uniqueId val="{00000000-5261-430A-A778-134F3BE09F0E}"/>
              </c:ext>
            </c:extLst>
          </c:dPt>
          <c:cat>
            <c:strRef>
              <c:f>'2. anneks A - Områderesultater'!$C$26:$D$26</c:f>
              <c:strCache>
                <c:ptCount val="2"/>
                <c:pt idx="0">
                  <c:v>Aktuelt niveau</c:v>
                </c:pt>
                <c:pt idx="1">
                  <c:v>Ønsket niveau</c:v>
                </c:pt>
              </c:strCache>
            </c:strRef>
          </c:cat>
          <c:val>
            <c:numRef>
              <c:f>'2. anneks A - Områderesultater'!$C$27:$D$27</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CCFA-4324-BD51-72E27FE3E598}"/>
            </c:ext>
          </c:extLst>
        </c:ser>
        <c:dLbls>
          <c:showLegendKey val="0"/>
          <c:showVal val="0"/>
          <c:showCatName val="0"/>
          <c:showSerName val="0"/>
          <c:showPercent val="0"/>
          <c:showBubbleSize val="0"/>
        </c:dLbls>
        <c:gapWidth val="219"/>
        <c:overlap val="-27"/>
        <c:axId val="236762624"/>
        <c:axId val="236764160"/>
      </c:barChart>
      <c:catAx>
        <c:axId val="23676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6764160"/>
        <c:crosses val="autoZero"/>
        <c:auto val="1"/>
        <c:lblAlgn val="ctr"/>
        <c:lblOffset val="100"/>
        <c:noMultiLvlLbl val="0"/>
      </c:catAx>
      <c:valAx>
        <c:axId val="236764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6762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A.11</a:t>
            </a:r>
          </a:p>
        </c:rich>
      </c:tx>
      <c:layout/>
      <c:overlay val="0"/>
      <c:spPr>
        <a:noFill/>
        <a:ln>
          <a:noFill/>
        </a:ln>
        <a:effectLst/>
      </c:spPr>
    </c:title>
    <c:autoTitleDeleted val="0"/>
    <c:plotArea>
      <c:layout/>
      <c:barChart>
        <c:barDir val="col"/>
        <c:grouping val="clustered"/>
        <c:varyColors val="0"/>
        <c:ser>
          <c:idx val="0"/>
          <c:order val="0"/>
          <c:tx>
            <c:strRef>
              <c:f>'2. anneks A - Områderesultater'!$C$29</c:f>
              <c:strCache>
                <c:ptCount val="1"/>
                <c:pt idx="0">
                  <c:v>Aktuelt niveau</c:v>
                </c:pt>
              </c:strCache>
            </c:strRef>
          </c:tx>
          <c:spPr>
            <a:solidFill>
              <a:schemeClr val="accent1"/>
            </a:solidFill>
            <a:ln>
              <a:noFill/>
            </a:ln>
            <a:effectLst/>
          </c:spPr>
          <c:invertIfNegative val="0"/>
          <c:cat>
            <c:multiLvlStrRef>
              <c:f>'2. anneks A - Områderesultater'!$A$30:$B$31</c:f>
              <c:multiLvlStrCache>
                <c:ptCount val="2"/>
                <c:lvl>
                  <c:pt idx="0">
                    <c:v>Sikre områder</c:v>
                  </c:pt>
                  <c:pt idx="1">
                    <c:v>Udstyr</c:v>
                  </c:pt>
                </c:lvl>
                <c:lvl>
                  <c:pt idx="0">
                    <c:v>A.11.1</c:v>
                  </c:pt>
                  <c:pt idx="1">
                    <c:v>A.11.2</c:v>
                  </c:pt>
                </c:lvl>
              </c:multiLvlStrCache>
            </c:multiLvlStrRef>
          </c:cat>
          <c:val>
            <c:numRef>
              <c:f>'2. anneks A - Områderesultater'!$C$30:$C$31</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C0CC-4B8A-AB5D-A51E1926BF77}"/>
            </c:ext>
          </c:extLst>
        </c:ser>
        <c:ser>
          <c:idx val="1"/>
          <c:order val="1"/>
          <c:tx>
            <c:strRef>
              <c:f>'2. anneks A - Områderesultater'!$D$29</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multiLvlStrRef>
              <c:f>'2. anneks A - Områderesultater'!$A$30:$B$31</c:f>
              <c:multiLvlStrCache>
                <c:ptCount val="2"/>
                <c:lvl>
                  <c:pt idx="0">
                    <c:v>Sikre områder</c:v>
                  </c:pt>
                  <c:pt idx="1">
                    <c:v>Udstyr</c:v>
                  </c:pt>
                </c:lvl>
                <c:lvl>
                  <c:pt idx="0">
                    <c:v>A.11.1</c:v>
                  </c:pt>
                  <c:pt idx="1">
                    <c:v>A.11.2</c:v>
                  </c:pt>
                </c:lvl>
              </c:multiLvlStrCache>
            </c:multiLvlStrRef>
          </c:cat>
          <c:val>
            <c:numRef>
              <c:f>'2. anneks A - Områderesultater'!$D$30:$D$31</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1-C0CC-4B8A-AB5D-A51E1926BF77}"/>
            </c:ext>
          </c:extLst>
        </c:ser>
        <c:dLbls>
          <c:showLegendKey val="0"/>
          <c:showVal val="0"/>
          <c:showCatName val="0"/>
          <c:showSerName val="0"/>
          <c:showPercent val="0"/>
          <c:showBubbleSize val="0"/>
        </c:dLbls>
        <c:gapWidth val="219"/>
        <c:overlap val="-27"/>
        <c:axId val="237781376"/>
        <c:axId val="237782912"/>
      </c:barChart>
      <c:catAx>
        <c:axId val="23778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7782912"/>
        <c:crosses val="autoZero"/>
        <c:auto val="1"/>
        <c:lblAlgn val="ctr"/>
        <c:lblOffset val="100"/>
        <c:noMultiLvlLbl val="0"/>
      </c:catAx>
      <c:valAx>
        <c:axId val="237782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7781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A.12</a:t>
            </a:r>
          </a:p>
        </c:rich>
      </c:tx>
      <c:layout/>
      <c:overlay val="0"/>
      <c:spPr>
        <a:noFill/>
        <a:ln>
          <a:noFill/>
        </a:ln>
        <a:effectLst/>
      </c:spPr>
    </c:title>
    <c:autoTitleDeleted val="0"/>
    <c:plotArea>
      <c:layout/>
      <c:barChart>
        <c:barDir val="col"/>
        <c:grouping val="clustered"/>
        <c:varyColors val="0"/>
        <c:ser>
          <c:idx val="0"/>
          <c:order val="0"/>
          <c:tx>
            <c:strRef>
              <c:f>'2. anneks A - Områderesultater'!$C$33</c:f>
              <c:strCache>
                <c:ptCount val="1"/>
                <c:pt idx="0">
                  <c:v>Aktuelt niveau</c:v>
                </c:pt>
              </c:strCache>
            </c:strRef>
          </c:tx>
          <c:spPr>
            <a:solidFill>
              <a:schemeClr val="accent1"/>
            </a:solidFill>
            <a:ln>
              <a:noFill/>
            </a:ln>
            <a:effectLst/>
          </c:spPr>
          <c:invertIfNegative val="0"/>
          <c:cat>
            <c:multiLvlStrRef>
              <c:f>'2. anneks A - Områderesultater'!$A$34:$B$40</c:f>
              <c:multiLvlStrCache>
                <c:ptCount val="7"/>
                <c:lvl>
                  <c:pt idx="0">
                    <c:v>Driftsprocedurer og ansvarsområder</c:v>
                  </c:pt>
                  <c:pt idx="1">
                    <c:v>Malwarebeskyttelse</c:v>
                  </c:pt>
                  <c:pt idx="2">
                    <c:v>Backup</c:v>
                  </c:pt>
                  <c:pt idx="3">
                    <c:v>Logning og overvågning</c:v>
                  </c:pt>
                  <c:pt idx="4">
                    <c:v>Styring af driftssoftware</c:v>
                  </c:pt>
                  <c:pt idx="5">
                    <c:v>Sårbarhedsstyring</c:v>
                  </c:pt>
                  <c:pt idx="6">
                    <c:v>Overvejelser i forbindelse med audit af informationssystemer</c:v>
                  </c:pt>
                </c:lvl>
                <c:lvl>
                  <c:pt idx="0">
                    <c:v>A.12.1</c:v>
                  </c:pt>
                  <c:pt idx="1">
                    <c:v>A.12.2</c:v>
                  </c:pt>
                  <c:pt idx="2">
                    <c:v>A.12.3</c:v>
                  </c:pt>
                  <c:pt idx="3">
                    <c:v>A.12.4</c:v>
                  </c:pt>
                  <c:pt idx="4">
                    <c:v>A.12.5</c:v>
                  </c:pt>
                  <c:pt idx="5">
                    <c:v>A.12.6</c:v>
                  </c:pt>
                  <c:pt idx="6">
                    <c:v>A.12.7</c:v>
                  </c:pt>
                </c:lvl>
              </c:multiLvlStrCache>
            </c:multiLvlStrRef>
          </c:cat>
          <c:val>
            <c:numRef>
              <c:f>'2. anneks A - Områderesultater'!$C$34:$C$40</c:f>
              <c:numCache>
                <c:formatCode>General</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7AFE-4950-B416-B2B7DCB4B816}"/>
            </c:ext>
          </c:extLst>
        </c:ser>
        <c:ser>
          <c:idx val="1"/>
          <c:order val="1"/>
          <c:tx>
            <c:strRef>
              <c:f>'2. anneks A - Områderesultater'!$D$33</c:f>
              <c:strCache>
                <c:ptCount val="1"/>
                <c:pt idx="0">
                  <c:v>Ønsket niveau</c:v>
                </c:pt>
              </c:strCache>
            </c:strRef>
          </c:tx>
          <c:spPr>
            <a:pattFill prst="wdUpDiag">
              <a:fgClr>
                <a:schemeClr val="accent1"/>
              </a:fgClr>
              <a:bgClr>
                <a:schemeClr val="bg1"/>
              </a:bgClr>
            </a:pattFill>
            <a:ln>
              <a:solidFill>
                <a:schemeClr val="accent1"/>
              </a:solidFill>
              <a:prstDash val="solid"/>
            </a:ln>
            <a:effectLst/>
          </c:spPr>
          <c:invertIfNegative val="0"/>
          <c:cat>
            <c:multiLvlStrRef>
              <c:f>'2. anneks A - Områderesultater'!$A$34:$B$40</c:f>
              <c:multiLvlStrCache>
                <c:ptCount val="7"/>
                <c:lvl>
                  <c:pt idx="0">
                    <c:v>Driftsprocedurer og ansvarsområder</c:v>
                  </c:pt>
                  <c:pt idx="1">
                    <c:v>Malwarebeskyttelse</c:v>
                  </c:pt>
                  <c:pt idx="2">
                    <c:v>Backup</c:v>
                  </c:pt>
                  <c:pt idx="3">
                    <c:v>Logning og overvågning</c:v>
                  </c:pt>
                  <c:pt idx="4">
                    <c:v>Styring af driftssoftware</c:v>
                  </c:pt>
                  <c:pt idx="5">
                    <c:v>Sårbarhedsstyring</c:v>
                  </c:pt>
                  <c:pt idx="6">
                    <c:v>Overvejelser i forbindelse med audit af informationssystemer</c:v>
                  </c:pt>
                </c:lvl>
                <c:lvl>
                  <c:pt idx="0">
                    <c:v>A.12.1</c:v>
                  </c:pt>
                  <c:pt idx="1">
                    <c:v>A.12.2</c:v>
                  </c:pt>
                  <c:pt idx="2">
                    <c:v>A.12.3</c:v>
                  </c:pt>
                  <c:pt idx="3">
                    <c:v>A.12.4</c:v>
                  </c:pt>
                  <c:pt idx="4">
                    <c:v>A.12.5</c:v>
                  </c:pt>
                  <c:pt idx="5">
                    <c:v>A.12.6</c:v>
                  </c:pt>
                  <c:pt idx="6">
                    <c:v>A.12.7</c:v>
                  </c:pt>
                </c:lvl>
              </c:multiLvlStrCache>
            </c:multiLvlStrRef>
          </c:cat>
          <c:val>
            <c:numRef>
              <c:f>'2. anneks A - Områderesultater'!$D$34:$D$40</c:f>
              <c:numCache>
                <c:formatCode>General</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1-7AFE-4950-B416-B2B7DCB4B816}"/>
            </c:ext>
          </c:extLst>
        </c:ser>
        <c:dLbls>
          <c:showLegendKey val="0"/>
          <c:showVal val="0"/>
          <c:showCatName val="0"/>
          <c:showSerName val="0"/>
          <c:showPercent val="0"/>
          <c:showBubbleSize val="0"/>
        </c:dLbls>
        <c:gapWidth val="219"/>
        <c:overlap val="-27"/>
        <c:axId val="237821312"/>
        <c:axId val="237962368"/>
      </c:barChart>
      <c:catAx>
        <c:axId val="23782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7962368"/>
        <c:crosses val="autoZero"/>
        <c:auto val="1"/>
        <c:lblAlgn val="ctr"/>
        <c:lblOffset val="100"/>
        <c:noMultiLvlLbl val="0"/>
      </c:catAx>
      <c:valAx>
        <c:axId val="237962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78213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A.13</a:t>
            </a:r>
          </a:p>
        </c:rich>
      </c:tx>
      <c:layout/>
      <c:overlay val="0"/>
      <c:spPr>
        <a:noFill/>
        <a:ln>
          <a:noFill/>
        </a:ln>
        <a:effectLst/>
      </c:spPr>
    </c:title>
    <c:autoTitleDeleted val="0"/>
    <c:plotArea>
      <c:layout/>
      <c:barChart>
        <c:barDir val="col"/>
        <c:grouping val="clustered"/>
        <c:varyColors val="0"/>
        <c:ser>
          <c:idx val="0"/>
          <c:order val="0"/>
          <c:tx>
            <c:strRef>
              <c:f>'2. anneks A - Områderesultater'!$C$42</c:f>
              <c:strCache>
                <c:ptCount val="1"/>
                <c:pt idx="0">
                  <c:v>Aktuelt niveau</c:v>
                </c:pt>
              </c:strCache>
            </c:strRef>
          </c:tx>
          <c:spPr>
            <a:solidFill>
              <a:schemeClr val="accent1"/>
            </a:solidFill>
            <a:ln>
              <a:noFill/>
            </a:ln>
            <a:effectLst/>
          </c:spPr>
          <c:invertIfNegative val="0"/>
          <c:cat>
            <c:multiLvlStrRef>
              <c:f>'2. anneks A - Områderesultater'!$A$43:$B$44</c:f>
              <c:multiLvlStrCache>
                <c:ptCount val="2"/>
                <c:lvl>
                  <c:pt idx="0">
                    <c:v>Styring af netværkssikkerhed</c:v>
                  </c:pt>
                  <c:pt idx="1">
                    <c:v>Informationsoverførsel</c:v>
                  </c:pt>
                </c:lvl>
                <c:lvl>
                  <c:pt idx="0">
                    <c:v>A.13.1</c:v>
                  </c:pt>
                  <c:pt idx="1">
                    <c:v>A.13.2</c:v>
                  </c:pt>
                </c:lvl>
              </c:multiLvlStrCache>
            </c:multiLvlStrRef>
          </c:cat>
          <c:val>
            <c:numRef>
              <c:f>'2. anneks A - Områderesultater'!$C$43:$C$44</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9970-4465-9490-474165749FCB}"/>
            </c:ext>
          </c:extLst>
        </c:ser>
        <c:ser>
          <c:idx val="1"/>
          <c:order val="1"/>
          <c:tx>
            <c:strRef>
              <c:f>'2. anneks A - Områderesultater'!$D$42</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multiLvlStrRef>
              <c:f>'2. anneks A - Områderesultater'!$A$43:$B$44</c:f>
              <c:multiLvlStrCache>
                <c:ptCount val="2"/>
                <c:lvl>
                  <c:pt idx="0">
                    <c:v>Styring af netværkssikkerhed</c:v>
                  </c:pt>
                  <c:pt idx="1">
                    <c:v>Informationsoverførsel</c:v>
                  </c:pt>
                </c:lvl>
                <c:lvl>
                  <c:pt idx="0">
                    <c:v>A.13.1</c:v>
                  </c:pt>
                  <c:pt idx="1">
                    <c:v>A.13.2</c:v>
                  </c:pt>
                </c:lvl>
              </c:multiLvlStrCache>
            </c:multiLvlStrRef>
          </c:cat>
          <c:val>
            <c:numRef>
              <c:f>'2. anneks A - Områderesultater'!$D$43:$D$44</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1-9970-4465-9490-474165749FCB}"/>
            </c:ext>
          </c:extLst>
        </c:ser>
        <c:dLbls>
          <c:showLegendKey val="0"/>
          <c:showVal val="0"/>
          <c:showCatName val="0"/>
          <c:showSerName val="0"/>
          <c:showPercent val="0"/>
          <c:showBubbleSize val="0"/>
        </c:dLbls>
        <c:gapWidth val="219"/>
        <c:overlap val="-27"/>
        <c:axId val="237984384"/>
        <c:axId val="238002560"/>
      </c:barChart>
      <c:catAx>
        <c:axId val="23798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8002560"/>
        <c:crosses val="autoZero"/>
        <c:auto val="1"/>
        <c:lblAlgn val="ctr"/>
        <c:lblOffset val="100"/>
        <c:noMultiLvlLbl val="0"/>
      </c:catAx>
      <c:valAx>
        <c:axId val="238002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379843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2. ISO/IEC 27001, anneks A</a:t>
            </a:r>
          </a:p>
        </c:rich>
      </c:tx>
      <c:layout/>
      <c:overlay val="0"/>
      <c:spPr>
        <a:noFill/>
        <a:ln>
          <a:noFill/>
        </a:ln>
        <a:effectLst/>
      </c:spPr>
    </c:title>
    <c:autoTitleDeleted val="0"/>
    <c:plotArea>
      <c:layout/>
      <c:radarChart>
        <c:radarStyle val="marker"/>
        <c:varyColors val="0"/>
        <c:ser>
          <c:idx val="0"/>
          <c:order val="0"/>
          <c:tx>
            <c:strRef>
              <c:f>'Overordnet resultat'!$I$2</c:f>
              <c:strCache>
                <c:ptCount val="1"/>
                <c:pt idx="0">
                  <c:v>Aktuelt niveau</c:v>
                </c:pt>
              </c:strCache>
            </c:strRef>
          </c:tx>
          <c:spPr>
            <a:ln w="28575" cap="rnd">
              <a:solidFill>
                <a:schemeClr val="accent1">
                  <a:shade val="76000"/>
                </a:schemeClr>
              </a:solidFill>
              <a:round/>
            </a:ln>
            <a:effectLst/>
          </c:spPr>
          <c:marker>
            <c:symbol val="none"/>
          </c:marker>
          <c:cat>
            <c:multiLvlStrRef>
              <c:f>'Overordnet resultat'!$G$3:$H$16</c:f>
              <c:multiLvlStrCache>
                <c:ptCount val="14"/>
                <c:lvl>
                  <c:pt idx="0">
                    <c:v>Informationssikkerhedspolitikker</c:v>
                  </c:pt>
                  <c:pt idx="1">
                    <c:v>Organisering af informationssikkerhed</c:v>
                  </c:pt>
                  <c:pt idx="2">
                    <c:v>Personalesikkerhed</c:v>
                  </c:pt>
                  <c:pt idx="3">
                    <c:v>Styring af aktiver</c:v>
                  </c:pt>
                  <c:pt idx="4">
                    <c:v>Adgangsstyring</c:v>
                  </c:pt>
                  <c:pt idx="5">
                    <c:v>Kryptografi</c:v>
                  </c:pt>
                  <c:pt idx="6">
                    <c:v>Fysisk sikring og miljøsikring</c:v>
                  </c:pt>
                  <c:pt idx="7">
                    <c:v>Driftssikkerhed</c:v>
                  </c:pt>
                  <c:pt idx="8">
                    <c:v>Kommunikationssikkerhed</c:v>
                  </c:pt>
                  <c:pt idx="9">
                    <c:v>Anskaffelse, udvikling og vedligeholdelse af systemer</c:v>
                  </c:pt>
                  <c:pt idx="10">
                    <c:v>Leverandørforhold</c:v>
                  </c:pt>
                  <c:pt idx="11">
                    <c:v>Styring af informationssikkerhedsbrud</c:v>
                  </c:pt>
                  <c:pt idx="12">
                    <c:v>Informationssikkerhedsaspekter ved nød-, beredskabs- og reetableringsstyring</c:v>
                  </c:pt>
                  <c:pt idx="13">
                    <c:v>Overensstemmelse</c:v>
                  </c:pt>
                </c:lvl>
                <c:lvl>
                  <c:pt idx="0">
                    <c:v>A.5</c:v>
                  </c:pt>
                  <c:pt idx="1">
                    <c:v>A.6</c:v>
                  </c:pt>
                  <c:pt idx="2">
                    <c:v>A.7 </c:v>
                  </c:pt>
                  <c:pt idx="3">
                    <c:v>A.8</c:v>
                  </c:pt>
                  <c:pt idx="4">
                    <c:v>A.9</c:v>
                  </c:pt>
                  <c:pt idx="5">
                    <c:v>A.10</c:v>
                  </c:pt>
                  <c:pt idx="6">
                    <c:v>A.11</c:v>
                  </c:pt>
                  <c:pt idx="7">
                    <c:v>A.12</c:v>
                  </c:pt>
                  <c:pt idx="8">
                    <c:v>A.13</c:v>
                  </c:pt>
                  <c:pt idx="9">
                    <c:v>A.14</c:v>
                  </c:pt>
                  <c:pt idx="10">
                    <c:v>A.15</c:v>
                  </c:pt>
                  <c:pt idx="11">
                    <c:v>A.16</c:v>
                  </c:pt>
                  <c:pt idx="12">
                    <c:v>A.17</c:v>
                  </c:pt>
                  <c:pt idx="13">
                    <c:v>A.18</c:v>
                  </c:pt>
                </c:lvl>
              </c:multiLvlStrCache>
            </c:multiLvlStrRef>
          </c:cat>
          <c:val>
            <c:numRef>
              <c:f>'Overordnet resultat'!$I$3:$I$16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835C-4C01-B8A8-DA4F4DABE3BD}"/>
            </c:ext>
          </c:extLst>
        </c:ser>
        <c:ser>
          <c:idx val="1"/>
          <c:order val="1"/>
          <c:tx>
            <c:strRef>
              <c:f>'Overordnet resultat'!$J$2</c:f>
              <c:strCache>
                <c:ptCount val="1"/>
                <c:pt idx="0">
                  <c:v>Ønsket niveau</c:v>
                </c:pt>
              </c:strCache>
            </c:strRef>
          </c:tx>
          <c:spPr>
            <a:ln w="28575" cap="rnd">
              <a:solidFill>
                <a:schemeClr val="accent1">
                  <a:tint val="77000"/>
                </a:schemeClr>
              </a:solidFill>
              <a:round/>
            </a:ln>
            <a:effectLst/>
          </c:spPr>
          <c:marker>
            <c:symbol val="none"/>
          </c:marker>
          <c:cat>
            <c:multiLvlStrRef>
              <c:f>'Overordnet resultat'!$G$3:$H$16</c:f>
              <c:multiLvlStrCache>
                <c:ptCount val="14"/>
                <c:lvl>
                  <c:pt idx="0">
                    <c:v>Informationssikkerhedspolitikker</c:v>
                  </c:pt>
                  <c:pt idx="1">
                    <c:v>Organisering af informationssikkerhed</c:v>
                  </c:pt>
                  <c:pt idx="2">
                    <c:v>Personalesikkerhed</c:v>
                  </c:pt>
                  <c:pt idx="3">
                    <c:v>Styring af aktiver</c:v>
                  </c:pt>
                  <c:pt idx="4">
                    <c:v>Adgangsstyring</c:v>
                  </c:pt>
                  <c:pt idx="5">
                    <c:v>Kryptografi</c:v>
                  </c:pt>
                  <c:pt idx="6">
                    <c:v>Fysisk sikring og miljøsikring</c:v>
                  </c:pt>
                  <c:pt idx="7">
                    <c:v>Driftssikkerhed</c:v>
                  </c:pt>
                  <c:pt idx="8">
                    <c:v>Kommunikationssikkerhed</c:v>
                  </c:pt>
                  <c:pt idx="9">
                    <c:v>Anskaffelse, udvikling og vedligeholdelse af systemer</c:v>
                  </c:pt>
                  <c:pt idx="10">
                    <c:v>Leverandørforhold</c:v>
                  </c:pt>
                  <c:pt idx="11">
                    <c:v>Styring af informationssikkerhedsbrud</c:v>
                  </c:pt>
                  <c:pt idx="12">
                    <c:v>Informationssikkerhedsaspekter ved nød-, beredskabs- og reetableringsstyring</c:v>
                  </c:pt>
                  <c:pt idx="13">
                    <c:v>Overensstemmelse</c:v>
                  </c:pt>
                </c:lvl>
                <c:lvl>
                  <c:pt idx="0">
                    <c:v>A.5</c:v>
                  </c:pt>
                  <c:pt idx="1">
                    <c:v>A.6</c:v>
                  </c:pt>
                  <c:pt idx="2">
                    <c:v>A.7 </c:v>
                  </c:pt>
                  <c:pt idx="3">
                    <c:v>A.8</c:v>
                  </c:pt>
                  <c:pt idx="4">
                    <c:v>A.9</c:v>
                  </c:pt>
                  <c:pt idx="5">
                    <c:v>A.10</c:v>
                  </c:pt>
                  <c:pt idx="6">
                    <c:v>A.11</c:v>
                  </c:pt>
                  <c:pt idx="7">
                    <c:v>A.12</c:v>
                  </c:pt>
                  <c:pt idx="8">
                    <c:v>A.13</c:v>
                  </c:pt>
                  <c:pt idx="9">
                    <c:v>A.14</c:v>
                  </c:pt>
                  <c:pt idx="10">
                    <c:v>A.15</c:v>
                  </c:pt>
                  <c:pt idx="11">
                    <c:v>A.16</c:v>
                  </c:pt>
                  <c:pt idx="12">
                    <c:v>A.17</c:v>
                  </c:pt>
                  <c:pt idx="13">
                    <c:v>A.18</c:v>
                  </c:pt>
                </c:lvl>
              </c:multiLvlStrCache>
            </c:multiLvlStrRef>
          </c:cat>
          <c:val>
            <c:numRef>
              <c:f>'Overordnet resultat'!$J$3:$J$16</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835C-4C01-B8A8-DA4F4DABE3BD}"/>
            </c:ext>
          </c:extLst>
        </c:ser>
        <c:dLbls>
          <c:showLegendKey val="0"/>
          <c:showVal val="0"/>
          <c:showCatName val="0"/>
          <c:showSerName val="0"/>
          <c:showPercent val="0"/>
          <c:showBubbleSize val="0"/>
        </c:dLbls>
        <c:axId val="154551424"/>
        <c:axId val="154552960"/>
      </c:radarChart>
      <c:catAx>
        <c:axId val="15455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552960"/>
        <c:crosses val="autoZero"/>
        <c:auto val="1"/>
        <c:lblAlgn val="ctr"/>
        <c:lblOffset val="100"/>
        <c:noMultiLvlLbl val="0"/>
      </c:catAx>
      <c:valAx>
        <c:axId val="1545529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551424"/>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A.14</a:t>
            </a:r>
          </a:p>
        </c:rich>
      </c:tx>
      <c:layout/>
      <c:overlay val="0"/>
      <c:spPr>
        <a:noFill/>
        <a:ln>
          <a:noFill/>
        </a:ln>
        <a:effectLst/>
      </c:spPr>
    </c:title>
    <c:autoTitleDeleted val="0"/>
    <c:plotArea>
      <c:layout/>
      <c:barChart>
        <c:barDir val="col"/>
        <c:grouping val="clustered"/>
        <c:varyColors val="0"/>
        <c:ser>
          <c:idx val="0"/>
          <c:order val="0"/>
          <c:tx>
            <c:strRef>
              <c:f>'2. anneks A - Områderesultater'!$C$46</c:f>
              <c:strCache>
                <c:ptCount val="1"/>
                <c:pt idx="0">
                  <c:v>Aktuelt niveau</c:v>
                </c:pt>
              </c:strCache>
            </c:strRef>
          </c:tx>
          <c:spPr>
            <a:solidFill>
              <a:schemeClr val="accent1"/>
            </a:solidFill>
            <a:ln>
              <a:noFill/>
            </a:ln>
            <a:effectLst/>
          </c:spPr>
          <c:invertIfNegative val="0"/>
          <c:cat>
            <c:multiLvlStrRef>
              <c:f>'2. anneks A - Områderesultater'!$A$47:$B$49</c:f>
              <c:multiLvlStrCache>
                <c:ptCount val="3"/>
                <c:lvl>
                  <c:pt idx="0">
                    <c:v>Sikkerhedskrav til informationssystemer</c:v>
                  </c:pt>
                  <c:pt idx="1">
                    <c:v>Sikkerhed i udviklings- og hjælpeprocesser</c:v>
                  </c:pt>
                  <c:pt idx="2">
                    <c:v>Testdata</c:v>
                  </c:pt>
                </c:lvl>
                <c:lvl>
                  <c:pt idx="0">
                    <c:v>A.14.1</c:v>
                  </c:pt>
                  <c:pt idx="1">
                    <c:v>A.14.2</c:v>
                  </c:pt>
                  <c:pt idx="2">
                    <c:v>A.14.3</c:v>
                  </c:pt>
                </c:lvl>
              </c:multiLvlStrCache>
            </c:multiLvlStrRef>
          </c:cat>
          <c:val>
            <c:numRef>
              <c:f>'2. anneks A - Områderesultater'!$C$47:$C$49</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86FE-4592-8A42-E4EEFB92798C}"/>
            </c:ext>
          </c:extLst>
        </c:ser>
        <c:ser>
          <c:idx val="1"/>
          <c:order val="1"/>
          <c:tx>
            <c:strRef>
              <c:f>'2. anneks A - Områderesultater'!$D$46</c:f>
              <c:strCache>
                <c:ptCount val="1"/>
                <c:pt idx="0">
                  <c:v>Ønsket niveau</c:v>
                </c:pt>
              </c:strCache>
            </c:strRef>
          </c:tx>
          <c:spPr>
            <a:pattFill prst="wdUpDiag">
              <a:fgClr>
                <a:schemeClr val="accent1"/>
              </a:fgClr>
              <a:bgClr>
                <a:schemeClr val="bg1"/>
              </a:bgClr>
            </a:pattFill>
            <a:ln>
              <a:solidFill>
                <a:schemeClr val="accent1"/>
              </a:solidFill>
              <a:prstDash val="solid"/>
            </a:ln>
            <a:effectLst/>
          </c:spPr>
          <c:invertIfNegative val="0"/>
          <c:cat>
            <c:multiLvlStrRef>
              <c:f>'2. anneks A - Områderesultater'!$A$47:$B$49</c:f>
              <c:multiLvlStrCache>
                <c:ptCount val="3"/>
                <c:lvl>
                  <c:pt idx="0">
                    <c:v>Sikkerhedskrav til informationssystemer</c:v>
                  </c:pt>
                  <c:pt idx="1">
                    <c:v>Sikkerhed i udviklings- og hjælpeprocesser</c:v>
                  </c:pt>
                  <c:pt idx="2">
                    <c:v>Testdata</c:v>
                  </c:pt>
                </c:lvl>
                <c:lvl>
                  <c:pt idx="0">
                    <c:v>A.14.1</c:v>
                  </c:pt>
                  <c:pt idx="1">
                    <c:v>A.14.2</c:v>
                  </c:pt>
                  <c:pt idx="2">
                    <c:v>A.14.3</c:v>
                  </c:pt>
                </c:lvl>
              </c:multiLvlStrCache>
            </c:multiLvlStrRef>
          </c:cat>
          <c:val>
            <c:numRef>
              <c:f>'2. anneks A - Områderesultater'!$D$47:$D$49</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86FE-4592-8A42-E4EEFB92798C}"/>
            </c:ext>
          </c:extLst>
        </c:ser>
        <c:dLbls>
          <c:showLegendKey val="0"/>
          <c:showVal val="0"/>
          <c:showCatName val="0"/>
          <c:showSerName val="0"/>
          <c:showPercent val="0"/>
          <c:showBubbleSize val="0"/>
        </c:dLbls>
        <c:gapWidth val="219"/>
        <c:overlap val="-27"/>
        <c:axId val="240478080"/>
        <c:axId val="240479616"/>
      </c:barChart>
      <c:catAx>
        <c:axId val="24047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40479616"/>
        <c:crosses val="autoZero"/>
        <c:auto val="1"/>
        <c:lblAlgn val="ctr"/>
        <c:lblOffset val="100"/>
        <c:noMultiLvlLbl val="0"/>
      </c:catAx>
      <c:valAx>
        <c:axId val="240479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404780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A.15</a:t>
            </a:r>
          </a:p>
        </c:rich>
      </c:tx>
      <c:layout/>
      <c:overlay val="0"/>
      <c:spPr>
        <a:noFill/>
        <a:ln>
          <a:noFill/>
        </a:ln>
        <a:effectLst/>
      </c:spPr>
    </c:title>
    <c:autoTitleDeleted val="0"/>
    <c:plotArea>
      <c:layout/>
      <c:barChart>
        <c:barDir val="col"/>
        <c:grouping val="clustered"/>
        <c:varyColors val="0"/>
        <c:ser>
          <c:idx val="0"/>
          <c:order val="0"/>
          <c:tx>
            <c:strRef>
              <c:f>'2. anneks A - Områderesultater'!$C$51</c:f>
              <c:strCache>
                <c:ptCount val="1"/>
                <c:pt idx="0">
                  <c:v>Aktuelt niveau</c:v>
                </c:pt>
              </c:strCache>
            </c:strRef>
          </c:tx>
          <c:spPr>
            <a:solidFill>
              <a:schemeClr val="accent1"/>
            </a:solidFill>
            <a:ln>
              <a:noFill/>
            </a:ln>
            <a:effectLst/>
          </c:spPr>
          <c:invertIfNegative val="0"/>
          <c:cat>
            <c:multiLvlStrRef>
              <c:f>'2. anneks A - Områderesultater'!$A$52:$B$53</c:f>
              <c:multiLvlStrCache>
                <c:ptCount val="2"/>
                <c:lvl>
                  <c:pt idx="0">
                    <c:v>Informationssikkerhed i leverandørforhold</c:v>
                  </c:pt>
                  <c:pt idx="1">
                    <c:v>Styring af leverandørydelser</c:v>
                  </c:pt>
                </c:lvl>
                <c:lvl>
                  <c:pt idx="0">
                    <c:v>A.15.1</c:v>
                  </c:pt>
                  <c:pt idx="1">
                    <c:v>A.15.2</c:v>
                  </c:pt>
                </c:lvl>
              </c:multiLvlStrCache>
            </c:multiLvlStrRef>
          </c:cat>
          <c:val>
            <c:numRef>
              <c:f>'2. anneks A - Områderesultater'!$C$52:$C$53</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7B0F-4407-92E6-DAB41AE267C9}"/>
            </c:ext>
          </c:extLst>
        </c:ser>
        <c:ser>
          <c:idx val="1"/>
          <c:order val="1"/>
          <c:tx>
            <c:strRef>
              <c:f>'2. anneks A - Områderesultater'!$D$51</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multiLvlStrRef>
              <c:f>'2. anneks A - Områderesultater'!$A$52:$B$53</c:f>
              <c:multiLvlStrCache>
                <c:ptCount val="2"/>
                <c:lvl>
                  <c:pt idx="0">
                    <c:v>Informationssikkerhed i leverandørforhold</c:v>
                  </c:pt>
                  <c:pt idx="1">
                    <c:v>Styring af leverandørydelser</c:v>
                  </c:pt>
                </c:lvl>
                <c:lvl>
                  <c:pt idx="0">
                    <c:v>A.15.1</c:v>
                  </c:pt>
                  <c:pt idx="1">
                    <c:v>A.15.2</c:v>
                  </c:pt>
                </c:lvl>
              </c:multiLvlStrCache>
            </c:multiLvlStrRef>
          </c:cat>
          <c:val>
            <c:numRef>
              <c:f>'2. anneks A - Områderesultater'!$D$52:$D$53</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1-7B0F-4407-92E6-DAB41AE267C9}"/>
            </c:ext>
          </c:extLst>
        </c:ser>
        <c:dLbls>
          <c:showLegendKey val="0"/>
          <c:showVal val="0"/>
          <c:showCatName val="0"/>
          <c:showSerName val="0"/>
          <c:showPercent val="0"/>
          <c:showBubbleSize val="0"/>
        </c:dLbls>
        <c:gapWidth val="219"/>
        <c:overlap val="-27"/>
        <c:axId val="240583808"/>
        <c:axId val="240585344"/>
      </c:barChart>
      <c:catAx>
        <c:axId val="240583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40585344"/>
        <c:crosses val="autoZero"/>
        <c:auto val="1"/>
        <c:lblAlgn val="ctr"/>
        <c:lblOffset val="100"/>
        <c:noMultiLvlLbl val="0"/>
      </c:catAx>
      <c:valAx>
        <c:axId val="240585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40583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a-DK" sz="1200"/>
              <a:t>A.16</a:t>
            </a:r>
          </a:p>
        </c:rich>
      </c:tx>
      <c:layout/>
      <c:overlay val="0"/>
      <c:spPr>
        <a:noFill/>
        <a:ln>
          <a:noFill/>
        </a:ln>
        <a:effectLst/>
      </c:spPr>
    </c:title>
    <c:autoTitleDeleted val="0"/>
    <c:plotArea>
      <c:layout/>
      <c:barChart>
        <c:barDir val="col"/>
        <c:grouping val="clustered"/>
        <c:varyColors val="0"/>
        <c:ser>
          <c:idx val="0"/>
          <c:order val="0"/>
          <c:tx>
            <c:strRef>
              <c:f>'2. anneks A - Områderesultater'!$A$56:$B$56</c:f>
              <c:strCache>
                <c:ptCount val="1"/>
                <c:pt idx="0">
                  <c:v>A.16.1 Styring af informationssikkerhedsbrud og forbedringer</c:v>
                </c:pt>
              </c:strCache>
            </c:strRef>
          </c:tx>
          <c:spPr>
            <a:solidFill>
              <a:schemeClr val="accent1"/>
            </a:solidFill>
            <a:ln>
              <a:noFill/>
            </a:ln>
            <a:effectLst/>
          </c:spPr>
          <c:invertIfNegative val="0"/>
          <c:dPt>
            <c:idx val="1"/>
            <c:invertIfNegative val="0"/>
            <c:bubble3D val="0"/>
            <c:spPr>
              <a:pattFill prst="wdUpDiag">
                <a:fgClr>
                  <a:schemeClr val="accent1"/>
                </a:fgClr>
                <a:bgClr>
                  <a:schemeClr val="bg1"/>
                </a:bgClr>
              </a:pattFill>
              <a:ln>
                <a:solidFill>
                  <a:schemeClr val="accent1"/>
                </a:solidFill>
              </a:ln>
              <a:effectLst/>
            </c:spPr>
            <c:extLst xmlns:c16r2="http://schemas.microsoft.com/office/drawing/2015/06/chart">
              <c:ext xmlns:c16="http://schemas.microsoft.com/office/drawing/2014/chart" uri="{C3380CC4-5D6E-409C-BE32-E72D297353CC}">
                <c16:uniqueId val="{00000000-7DE2-4784-A606-D75FF12AEE1F}"/>
              </c:ext>
            </c:extLst>
          </c:dPt>
          <c:cat>
            <c:strRef>
              <c:f>'2. anneks A - Områderesultater'!$C$55:$D$55</c:f>
              <c:strCache>
                <c:ptCount val="2"/>
                <c:pt idx="0">
                  <c:v>Aktuelt niveau</c:v>
                </c:pt>
                <c:pt idx="1">
                  <c:v>Ønsket niveau</c:v>
                </c:pt>
              </c:strCache>
            </c:strRef>
          </c:cat>
          <c:val>
            <c:numRef>
              <c:f>'2. anneks A - Områderesultater'!$C$56:$D$56</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CDC3-488C-9C43-16EA7FB81BFE}"/>
            </c:ext>
          </c:extLst>
        </c:ser>
        <c:dLbls>
          <c:showLegendKey val="0"/>
          <c:showVal val="0"/>
          <c:showCatName val="0"/>
          <c:showSerName val="0"/>
          <c:showPercent val="0"/>
          <c:showBubbleSize val="0"/>
        </c:dLbls>
        <c:gapWidth val="219"/>
        <c:overlap val="-27"/>
        <c:axId val="240627712"/>
        <c:axId val="240629248"/>
      </c:barChart>
      <c:catAx>
        <c:axId val="24062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40629248"/>
        <c:crosses val="autoZero"/>
        <c:auto val="1"/>
        <c:lblAlgn val="ctr"/>
        <c:lblOffset val="100"/>
        <c:noMultiLvlLbl val="0"/>
      </c:catAx>
      <c:valAx>
        <c:axId val="240629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40627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A.17</a:t>
            </a:r>
          </a:p>
        </c:rich>
      </c:tx>
      <c:layout/>
      <c:overlay val="0"/>
      <c:spPr>
        <a:noFill/>
        <a:ln>
          <a:noFill/>
        </a:ln>
        <a:effectLst/>
      </c:spPr>
    </c:title>
    <c:autoTitleDeleted val="0"/>
    <c:plotArea>
      <c:layout/>
      <c:barChart>
        <c:barDir val="col"/>
        <c:grouping val="clustered"/>
        <c:varyColors val="0"/>
        <c:ser>
          <c:idx val="0"/>
          <c:order val="0"/>
          <c:tx>
            <c:strRef>
              <c:f>'2. anneks A - Områderesultater'!$C$58</c:f>
              <c:strCache>
                <c:ptCount val="1"/>
                <c:pt idx="0">
                  <c:v>Aktuelt niveau</c:v>
                </c:pt>
              </c:strCache>
            </c:strRef>
          </c:tx>
          <c:spPr>
            <a:solidFill>
              <a:schemeClr val="accent1"/>
            </a:solidFill>
            <a:ln>
              <a:noFill/>
            </a:ln>
            <a:effectLst/>
          </c:spPr>
          <c:invertIfNegative val="0"/>
          <c:cat>
            <c:multiLvlStrRef>
              <c:f>'2. anneks A - Områderesultater'!$A$59:$B$60</c:f>
              <c:multiLvlStrCache>
                <c:ptCount val="2"/>
                <c:lvl>
                  <c:pt idx="0">
                    <c:v>Informationssikkerhedskontinuitet</c:v>
                  </c:pt>
                  <c:pt idx="1">
                    <c:v>Redundans</c:v>
                  </c:pt>
                </c:lvl>
                <c:lvl>
                  <c:pt idx="0">
                    <c:v>A.17.1</c:v>
                  </c:pt>
                  <c:pt idx="1">
                    <c:v>A.17.2</c:v>
                  </c:pt>
                </c:lvl>
              </c:multiLvlStrCache>
            </c:multiLvlStrRef>
          </c:cat>
          <c:val>
            <c:numRef>
              <c:f>'2. anneks A - Områderesultater'!$C$59:$C$60</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3756-4984-8F71-A293A700AA4F}"/>
            </c:ext>
          </c:extLst>
        </c:ser>
        <c:ser>
          <c:idx val="1"/>
          <c:order val="1"/>
          <c:tx>
            <c:strRef>
              <c:f>'2. anneks A - Områderesultater'!$D$58</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multiLvlStrRef>
              <c:f>'2. anneks A - Områderesultater'!$A$59:$B$60</c:f>
              <c:multiLvlStrCache>
                <c:ptCount val="2"/>
                <c:lvl>
                  <c:pt idx="0">
                    <c:v>Informationssikkerhedskontinuitet</c:v>
                  </c:pt>
                  <c:pt idx="1">
                    <c:v>Redundans</c:v>
                  </c:pt>
                </c:lvl>
                <c:lvl>
                  <c:pt idx="0">
                    <c:v>A.17.1</c:v>
                  </c:pt>
                  <c:pt idx="1">
                    <c:v>A.17.2</c:v>
                  </c:pt>
                </c:lvl>
              </c:multiLvlStrCache>
            </c:multiLvlStrRef>
          </c:cat>
          <c:val>
            <c:numRef>
              <c:f>'2. anneks A - Områderesultater'!$D$59:$D$60</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1-3756-4984-8F71-A293A700AA4F}"/>
            </c:ext>
          </c:extLst>
        </c:ser>
        <c:dLbls>
          <c:showLegendKey val="0"/>
          <c:showVal val="0"/>
          <c:showCatName val="0"/>
          <c:showSerName val="0"/>
          <c:showPercent val="0"/>
          <c:showBubbleSize val="0"/>
        </c:dLbls>
        <c:gapWidth val="219"/>
        <c:overlap val="-27"/>
        <c:axId val="240716416"/>
        <c:axId val="240722304"/>
      </c:barChart>
      <c:catAx>
        <c:axId val="24071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40722304"/>
        <c:crosses val="autoZero"/>
        <c:auto val="1"/>
        <c:lblAlgn val="ctr"/>
        <c:lblOffset val="100"/>
        <c:noMultiLvlLbl val="0"/>
      </c:catAx>
      <c:valAx>
        <c:axId val="240722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407164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A.18</a:t>
            </a:r>
          </a:p>
        </c:rich>
      </c:tx>
      <c:layout/>
      <c:overlay val="0"/>
      <c:spPr>
        <a:noFill/>
        <a:ln>
          <a:noFill/>
        </a:ln>
        <a:effectLst/>
      </c:spPr>
    </c:title>
    <c:autoTitleDeleted val="0"/>
    <c:plotArea>
      <c:layout/>
      <c:barChart>
        <c:barDir val="col"/>
        <c:grouping val="clustered"/>
        <c:varyColors val="0"/>
        <c:ser>
          <c:idx val="0"/>
          <c:order val="0"/>
          <c:tx>
            <c:strRef>
              <c:f>'2. anneks A - Områderesultater'!$C$62</c:f>
              <c:strCache>
                <c:ptCount val="1"/>
                <c:pt idx="0">
                  <c:v>Aktuelt niveau</c:v>
                </c:pt>
              </c:strCache>
            </c:strRef>
          </c:tx>
          <c:spPr>
            <a:solidFill>
              <a:schemeClr val="accent1"/>
            </a:solidFill>
            <a:ln>
              <a:noFill/>
            </a:ln>
            <a:effectLst/>
          </c:spPr>
          <c:invertIfNegative val="0"/>
          <c:cat>
            <c:multiLvlStrRef>
              <c:f>'2. anneks A - Områderesultater'!$A$63:$B$64</c:f>
              <c:multiLvlStrCache>
                <c:ptCount val="2"/>
                <c:lvl>
                  <c:pt idx="0">
                    <c:v>Overensstemmelse med lov- og kontraktkrav</c:v>
                  </c:pt>
                  <c:pt idx="1">
                    <c:v>Gennemgang af informationssikkerhed</c:v>
                  </c:pt>
                </c:lvl>
                <c:lvl>
                  <c:pt idx="0">
                    <c:v>A.18.1</c:v>
                  </c:pt>
                  <c:pt idx="1">
                    <c:v>A.18.2</c:v>
                  </c:pt>
                </c:lvl>
              </c:multiLvlStrCache>
            </c:multiLvlStrRef>
          </c:cat>
          <c:val>
            <c:numRef>
              <c:f>'2. anneks A - Områderesultater'!$C$63:$C$64</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0-3BE3-4A16-BCF3-A62A56478D53}"/>
            </c:ext>
          </c:extLst>
        </c:ser>
        <c:ser>
          <c:idx val="1"/>
          <c:order val="1"/>
          <c:tx>
            <c:strRef>
              <c:f>'2. anneks A - Områderesultater'!$D$62</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multiLvlStrRef>
              <c:f>'2. anneks A - Områderesultater'!$A$63:$B$64</c:f>
              <c:multiLvlStrCache>
                <c:ptCount val="2"/>
                <c:lvl>
                  <c:pt idx="0">
                    <c:v>Overensstemmelse med lov- og kontraktkrav</c:v>
                  </c:pt>
                  <c:pt idx="1">
                    <c:v>Gennemgang af informationssikkerhed</c:v>
                  </c:pt>
                </c:lvl>
                <c:lvl>
                  <c:pt idx="0">
                    <c:v>A.18.1</c:v>
                  </c:pt>
                  <c:pt idx="1">
                    <c:v>A.18.2</c:v>
                  </c:pt>
                </c:lvl>
              </c:multiLvlStrCache>
            </c:multiLvlStrRef>
          </c:cat>
          <c:val>
            <c:numRef>
              <c:f>'2. anneks A - Områderesultater'!$D$63:$D$64</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1-3BE3-4A16-BCF3-A62A56478D53}"/>
            </c:ext>
          </c:extLst>
        </c:ser>
        <c:dLbls>
          <c:showLegendKey val="0"/>
          <c:showVal val="0"/>
          <c:showCatName val="0"/>
          <c:showSerName val="0"/>
          <c:showPercent val="0"/>
          <c:showBubbleSize val="0"/>
        </c:dLbls>
        <c:gapWidth val="219"/>
        <c:overlap val="-27"/>
        <c:axId val="240752512"/>
        <c:axId val="240754048"/>
      </c:barChart>
      <c:catAx>
        <c:axId val="24075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40754048"/>
        <c:crosses val="autoZero"/>
        <c:auto val="1"/>
        <c:lblAlgn val="ctr"/>
        <c:lblOffset val="100"/>
        <c:noMultiLvlLbl val="0"/>
      </c:catAx>
      <c:valAx>
        <c:axId val="240754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407525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3. DIGST-guide</a:t>
            </a:r>
          </a:p>
        </c:rich>
      </c:tx>
      <c:layout/>
      <c:overlay val="0"/>
      <c:spPr>
        <a:noFill/>
        <a:ln>
          <a:noFill/>
        </a:ln>
        <a:effectLst/>
      </c:spPr>
    </c:title>
    <c:autoTitleDeleted val="0"/>
    <c:plotArea>
      <c:layout/>
      <c:radarChart>
        <c:radarStyle val="marker"/>
        <c:varyColors val="0"/>
        <c:ser>
          <c:idx val="0"/>
          <c:order val="0"/>
          <c:tx>
            <c:strRef>
              <c:f>'Overordnet resultat'!$O$2</c:f>
              <c:strCache>
                <c:ptCount val="1"/>
                <c:pt idx="0">
                  <c:v>Aktuelt niveau</c:v>
                </c:pt>
              </c:strCache>
            </c:strRef>
          </c:tx>
          <c:spPr>
            <a:ln w="28575" cap="rnd">
              <a:solidFill>
                <a:schemeClr val="accent1">
                  <a:shade val="76000"/>
                </a:schemeClr>
              </a:solidFill>
              <a:round/>
            </a:ln>
            <a:effectLst/>
          </c:spPr>
          <c:marker>
            <c:symbol val="none"/>
          </c:marker>
          <c:cat>
            <c:multiLvlStrRef>
              <c:f>'Overordnet resultat'!$M$3:$N$13</c:f>
              <c:multiLvlStrCache>
                <c:ptCount val="11"/>
                <c:lvl>
                  <c:pt idx="0">
                    <c:v>Overblik over forretningen</c:v>
                  </c:pt>
                  <c:pt idx="1">
                    <c:v>Ledelsens styring af  informationssikkerhed</c:v>
                  </c:pt>
                  <c:pt idx="2">
                    <c:v>Politik for  informationssikkerhed</c:v>
                  </c:pt>
                  <c:pt idx="3">
                    <c:v>Risikovurdering og -håndtering </c:v>
                  </c:pt>
                  <c:pt idx="4">
                    <c:v>Til- og fravalg  – SoA-dokumentet</c:v>
                  </c:pt>
                  <c:pt idx="5">
                    <c:v>Leverandørstyring</c:v>
                  </c:pt>
                  <c:pt idx="6">
                    <c:v>Hændelseshåndtering</c:v>
                  </c:pt>
                  <c:pt idx="7">
                    <c:v>Beredskabsplanlægning</c:v>
                  </c:pt>
                  <c:pt idx="8">
                    <c:v>Uddannelse og oplysning</c:v>
                  </c:pt>
                  <c:pt idx="9">
                    <c:v>Evaluering og opfølgning</c:v>
                  </c:pt>
                  <c:pt idx="10">
                    <c:v>Planer for sikkerhedsaktiviteter</c:v>
                  </c:pt>
                </c:lvl>
                <c:lvl>
                  <c:pt idx="1">
                    <c:v>1</c:v>
                  </c:pt>
                  <c:pt idx="2">
                    <c:v>2</c:v>
                  </c:pt>
                  <c:pt idx="3">
                    <c:v>3</c:v>
                  </c:pt>
                  <c:pt idx="4">
                    <c:v>4</c:v>
                  </c:pt>
                  <c:pt idx="5">
                    <c:v>5</c:v>
                  </c:pt>
                  <c:pt idx="6">
                    <c:v>6</c:v>
                  </c:pt>
                  <c:pt idx="7">
                    <c:v>7</c:v>
                  </c:pt>
                  <c:pt idx="8">
                    <c:v>8</c:v>
                  </c:pt>
                  <c:pt idx="9">
                    <c:v>9</c:v>
                  </c:pt>
                  <c:pt idx="10">
                    <c:v>10</c:v>
                  </c:pt>
                </c:lvl>
              </c:multiLvlStrCache>
            </c:multiLvlStrRef>
          </c:cat>
          <c:val>
            <c:numRef>
              <c:f>'Overordnet resultat'!$O$3:$O$13</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0-55DE-4364-8C4D-851100C6A084}"/>
            </c:ext>
          </c:extLst>
        </c:ser>
        <c:ser>
          <c:idx val="1"/>
          <c:order val="1"/>
          <c:tx>
            <c:strRef>
              <c:f>'Overordnet resultat'!$P$2</c:f>
              <c:strCache>
                <c:ptCount val="1"/>
                <c:pt idx="0">
                  <c:v>Ønsket niveau</c:v>
                </c:pt>
              </c:strCache>
            </c:strRef>
          </c:tx>
          <c:spPr>
            <a:ln w="28575" cap="rnd">
              <a:solidFill>
                <a:schemeClr val="accent1">
                  <a:tint val="77000"/>
                </a:schemeClr>
              </a:solidFill>
              <a:round/>
            </a:ln>
            <a:effectLst/>
          </c:spPr>
          <c:marker>
            <c:symbol val="none"/>
          </c:marker>
          <c:cat>
            <c:multiLvlStrRef>
              <c:f>'Overordnet resultat'!$M$3:$N$13</c:f>
              <c:multiLvlStrCache>
                <c:ptCount val="11"/>
                <c:lvl>
                  <c:pt idx="0">
                    <c:v>Overblik over forretningen</c:v>
                  </c:pt>
                  <c:pt idx="1">
                    <c:v>Ledelsens styring af  informationssikkerhed</c:v>
                  </c:pt>
                  <c:pt idx="2">
                    <c:v>Politik for  informationssikkerhed</c:v>
                  </c:pt>
                  <c:pt idx="3">
                    <c:v>Risikovurdering og -håndtering </c:v>
                  </c:pt>
                  <c:pt idx="4">
                    <c:v>Til- og fravalg  – SoA-dokumentet</c:v>
                  </c:pt>
                  <c:pt idx="5">
                    <c:v>Leverandørstyring</c:v>
                  </c:pt>
                  <c:pt idx="6">
                    <c:v>Hændelseshåndtering</c:v>
                  </c:pt>
                  <c:pt idx="7">
                    <c:v>Beredskabsplanlægning</c:v>
                  </c:pt>
                  <c:pt idx="8">
                    <c:v>Uddannelse og oplysning</c:v>
                  </c:pt>
                  <c:pt idx="9">
                    <c:v>Evaluering og opfølgning</c:v>
                  </c:pt>
                  <c:pt idx="10">
                    <c:v>Planer for sikkerhedsaktiviteter</c:v>
                  </c:pt>
                </c:lvl>
                <c:lvl>
                  <c:pt idx="1">
                    <c:v>1</c:v>
                  </c:pt>
                  <c:pt idx="2">
                    <c:v>2</c:v>
                  </c:pt>
                  <c:pt idx="3">
                    <c:v>3</c:v>
                  </c:pt>
                  <c:pt idx="4">
                    <c:v>4</c:v>
                  </c:pt>
                  <c:pt idx="5">
                    <c:v>5</c:v>
                  </c:pt>
                  <c:pt idx="6">
                    <c:v>6</c:v>
                  </c:pt>
                  <c:pt idx="7">
                    <c:v>7</c:v>
                  </c:pt>
                  <c:pt idx="8">
                    <c:v>8</c:v>
                  </c:pt>
                  <c:pt idx="9">
                    <c:v>9</c:v>
                  </c:pt>
                  <c:pt idx="10">
                    <c:v>10</c:v>
                  </c:pt>
                </c:lvl>
              </c:multiLvlStrCache>
            </c:multiLvlStrRef>
          </c:cat>
          <c:val>
            <c:numRef>
              <c:f>'Overordnet resultat'!$P$3:$P$13</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1-55DE-4364-8C4D-851100C6A084}"/>
            </c:ext>
          </c:extLst>
        </c:ser>
        <c:dLbls>
          <c:showLegendKey val="0"/>
          <c:showVal val="0"/>
          <c:showCatName val="0"/>
          <c:showSerName val="0"/>
          <c:showPercent val="0"/>
          <c:showBubbleSize val="0"/>
        </c:dLbls>
        <c:axId val="154604672"/>
        <c:axId val="154606208"/>
      </c:radarChart>
      <c:catAx>
        <c:axId val="154604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606208"/>
        <c:crosses val="autoZero"/>
        <c:auto val="1"/>
        <c:lblAlgn val="ctr"/>
        <c:lblOffset val="100"/>
        <c:noMultiLvlLbl val="0"/>
      </c:catAx>
      <c:valAx>
        <c:axId val="15460620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6046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a-DK" sz="1200">
                <a:latin typeface="+mn-lt"/>
              </a:rPr>
              <a:t>4. Organisationens kontekst</a:t>
            </a:r>
          </a:p>
        </c:rich>
      </c:tx>
      <c:layout/>
      <c:overlay val="0"/>
      <c:spPr>
        <a:noFill/>
        <a:ln>
          <a:noFill/>
        </a:ln>
        <a:effectLst/>
      </c:spPr>
    </c:title>
    <c:autoTitleDeleted val="0"/>
    <c:plotArea>
      <c:layout/>
      <c:barChart>
        <c:barDir val="col"/>
        <c:grouping val="clustered"/>
        <c:varyColors val="0"/>
        <c:ser>
          <c:idx val="0"/>
          <c:order val="0"/>
          <c:tx>
            <c:strRef>
              <c:f>'1. ISO27001 - Områderesultater'!$C$3</c:f>
              <c:strCache>
                <c:ptCount val="1"/>
                <c:pt idx="0">
                  <c:v>Aktuelt niveau</c:v>
                </c:pt>
              </c:strCache>
            </c:strRef>
          </c:tx>
          <c:spPr>
            <a:solidFill>
              <a:schemeClr val="accent1"/>
            </a:solidFill>
            <a:ln>
              <a:noFill/>
            </a:ln>
            <a:effectLst/>
          </c:spPr>
          <c:invertIfNegative val="0"/>
          <c:cat>
            <c:strRef>
              <c:f>'1. ISO27001 - Områderesultater'!$A$4:$A$7</c:f>
              <c:strCache>
                <c:ptCount val="4"/>
                <c:pt idx="0">
                  <c:v>4.1</c:v>
                </c:pt>
                <c:pt idx="1">
                  <c:v>4.2</c:v>
                </c:pt>
                <c:pt idx="2">
                  <c:v>4.3</c:v>
                </c:pt>
                <c:pt idx="3">
                  <c:v>4.4</c:v>
                </c:pt>
              </c:strCache>
            </c:strRef>
          </c:cat>
          <c:val>
            <c:numRef>
              <c:f>'1. ISO27001 - Områderesultater'!$C$4:$C$7</c:f>
              <c:numCache>
                <c:formatCode>0.00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2047-4D26-972E-8CA566604C22}"/>
            </c:ext>
          </c:extLst>
        </c:ser>
        <c:ser>
          <c:idx val="1"/>
          <c:order val="1"/>
          <c:tx>
            <c:strRef>
              <c:f>'1. ISO27001 - Områderesultater'!$D$3</c:f>
              <c:strCache>
                <c:ptCount val="1"/>
                <c:pt idx="0">
                  <c:v>Ønsket niveau</c:v>
                </c:pt>
              </c:strCache>
            </c:strRef>
          </c:tx>
          <c:spPr>
            <a:pattFill prst="wdUpDiag">
              <a:fgClr>
                <a:schemeClr val="accent1"/>
              </a:fgClr>
              <a:bgClr>
                <a:schemeClr val="bg1"/>
              </a:bgClr>
            </a:pattFill>
            <a:ln>
              <a:solidFill>
                <a:schemeClr val="accent1"/>
              </a:solidFill>
              <a:prstDash val="solid"/>
            </a:ln>
            <a:effectLst/>
          </c:spPr>
          <c:invertIfNegative val="1"/>
          <c:cat>
            <c:strRef>
              <c:f>'1. ISO27001 - Områderesultater'!$A$4:$A$7</c:f>
              <c:strCache>
                <c:ptCount val="4"/>
                <c:pt idx="0">
                  <c:v>4.1</c:v>
                </c:pt>
                <c:pt idx="1">
                  <c:v>4.2</c:v>
                </c:pt>
                <c:pt idx="2">
                  <c:v>4.3</c:v>
                </c:pt>
                <c:pt idx="3">
                  <c:v>4.4</c:v>
                </c:pt>
              </c:strCache>
            </c:strRef>
          </c:cat>
          <c:val>
            <c:numRef>
              <c:f>'1. ISO27001 - Områderesultater'!$D$4:$D$7</c:f>
              <c:numCache>
                <c:formatCode>0.00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2047-4D26-972E-8CA566604C22}"/>
            </c:ext>
          </c:extLst>
        </c:ser>
        <c:dLbls>
          <c:showLegendKey val="0"/>
          <c:showVal val="0"/>
          <c:showCatName val="0"/>
          <c:showSerName val="0"/>
          <c:showPercent val="0"/>
          <c:showBubbleSize val="0"/>
        </c:dLbls>
        <c:gapWidth val="219"/>
        <c:overlap val="-27"/>
        <c:axId val="154662016"/>
        <c:axId val="154663552"/>
      </c:barChart>
      <c:catAx>
        <c:axId val="154662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663552"/>
        <c:crosses val="autoZero"/>
        <c:auto val="1"/>
        <c:lblAlgn val="ctr"/>
        <c:lblOffset val="100"/>
        <c:noMultiLvlLbl val="0"/>
      </c:catAx>
      <c:valAx>
        <c:axId val="1546635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662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a-DK" sz="1200"/>
              <a:t>5. Lederskab </a:t>
            </a:r>
          </a:p>
        </c:rich>
      </c:tx>
      <c:layout/>
      <c:overlay val="0"/>
      <c:spPr>
        <a:noFill/>
        <a:ln>
          <a:noFill/>
        </a:ln>
        <a:effectLst/>
      </c:spPr>
    </c:title>
    <c:autoTitleDeleted val="0"/>
    <c:plotArea>
      <c:layout/>
      <c:barChart>
        <c:barDir val="col"/>
        <c:grouping val="clustered"/>
        <c:varyColors val="0"/>
        <c:ser>
          <c:idx val="0"/>
          <c:order val="0"/>
          <c:tx>
            <c:strRef>
              <c:f>'1. ISO27001 - Områderesultater'!$C$9</c:f>
              <c:strCache>
                <c:ptCount val="1"/>
                <c:pt idx="0">
                  <c:v>Aktuelt niveau</c:v>
                </c:pt>
              </c:strCache>
            </c:strRef>
          </c:tx>
          <c:spPr>
            <a:solidFill>
              <a:schemeClr val="accent1"/>
            </a:solidFill>
            <a:ln>
              <a:noFill/>
            </a:ln>
            <a:effectLst/>
          </c:spPr>
          <c:invertIfNegative val="0"/>
          <c:cat>
            <c:strRef>
              <c:f>'1. ISO27001 - Områderesultater'!$A$10:$A$12</c:f>
              <c:strCache>
                <c:ptCount val="3"/>
                <c:pt idx="0">
                  <c:v>5.1</c:v>
                </c:pt>
                <c:pt idx="1">
                  <c:v>5.2</c:v>
                </c:pt>
                <c:pt idx="2">
                  <c:v>5.3</c:v>
                </c:pt>
              </c:strCache>
            </c:strRef>
          </c:cat>
          <c:val>
            <c:numRef>
              <c:f>'1. ISO27001 - Områderesultater'!$C$10:$C$12</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3473-4979-A015-35BA452009FB}"/>
            </c:ext>
          </c:extLst>
        </c:ser>
        <c:ser>
          <c:idx val="1"/>
          <c:order val="1"/>
          <c:tx>
            <c:strRef>
              <c:f>'1. ISO27001 - Områderesultater'!$D$9</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strRef>
              <c:f>'1. ISO27001 - Områderesultater'!$A$10:$A$12</c:f>
              <c:strCache>
                <c:ptCount val="3"/>
                <c:pt idx="0">
                  <c:v>5.1</c:v>
                </c:pt>
                <c:pt idx="1">
                  <c:v>5.2</c:v>
                </c:pt>
                <c:pt idx="2">
                  <c:v>5.3</c:v>
                </c:pt>
              </c:strCache>
            </c:strRef>
          </c:cat>
          <c:val>
            <c:numRef>
              <c:f>'1. ISO27001 - Områderesultater'!$D$10:$D$12</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3473-4979-A015-35BA452009FB}"/>
            </c:ext>
          </c:extLst>
        </c:ser>
        <c:dLbls>
          <c:showLegendKey val="0"/>
          <c:showVal val="0"/>
          <c:showCatName val="0"/>
          <c:showSerName val="0"/>
          <c:showPercent val="0"/>
          <c:showBubbleSize val="0"/>
        </c:dLbls>
        <c:gapWidth val="219"/>
        <c:overlap val="-27"/>
        <c:axId val="154718976"/>
        <c:axId val="154720512"/>
      </c:barChart>
      <c:catAx>
        <c:axId val="15471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720512"/>
        <c:crosses val="autoZero"/>
        <c:auto val="1"/>
        <c:lblAlgn val="ctr"/>
        <c:lblOffset val="100"/>
        <c:noMultiLvlLbl val="0"/>
      </c:catAx>
      <c:valAx>
        <c:axId val="1547205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7189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a-DK" sz="1200" b="0" i="0" u="none" strike="noStrike" kern="1200" spc="0" baseline="0">
                <a:solidFill>
                  <a:sysClr val="windowText" lastClr="000000">
                    <a:lumMod val="65000"/>
                    <a:lumOff val="35000"/>
                  </a:sysClr>
                </a:solidFill>
                <a:latin typeface="+mn-lt"/>
                <a:ea typeface="+mn-ea"/>
                <a:cs typeface="+mn-cs"/>
              </a:defRPr>
            </a:pPr>
            <a:r>
              <a:rPr lang="da-DK" sz="1200" b="0" i="0" u="none" strike="noStrike" kern="1200" spc="0" baseline="0">
                <a:solidFill>
                  <a:sysClr val="windowText" lastClr="000000">
                    <a:lumMod val="65000"/>
                    <a:lumOff val="35000"/>
                  </a:sysClr>
                </a:solidFill>
                <a:latin typeface="+mn-lt"/>
                <a:ea typeface="+mn-ea"/>
                <a:cs typeface="+mn-cs"/>
              </a:rPr>
              <a:t>6. Planlægning</a:t>
            </a:r>
          </a:p>
        </c:rich>
      </c:tx>
      <c:layout/>
      <c:overlay val="0"/>
      <c:spPr>
        <a:noFill/>
        <a:ln>
          <a:noFill/>
        </a:ln>
        <a:effectLst/>
      </c:spPr>
    </c:title>
    <c:autoTitleDeleted val="0"/>
    <c:plotArea>
      <c:layout/>
      <c:barChart>
        <c:barDir val="col"/>
        <c:grouping val="clustered"/>
        <c:varyColors val="0"/>
        <c:ser>
          <c:idx val="0"/>
          <c:order val="0"/>
          <c:tx>
            <c:strRef>
              <c:f>'1. ISO27001 - Områderesultater'!$C$14</c:f>
              <c:strCache>
                <c:ptCount val="1"/>
                <c:pt idx="0">
                  <c:v>Aktuelt niveau</c:v>
                </c:pt>
              </c:strCache>
            </c:strRef>
          </c:tx>
          <c:spPr>
            <a:solidFill>
              <a:schemeClr val="accent1"/>
            </a:solidFill>
            <a:ln>
              <a:noFill/>
            </a:ln>
            <a:effectLst/>
          </c:spPr>
          <c:invertIfNegative val="0"/>
          <c:cat>
            <c:strRef>
              <c:f>'1. ISO27001 - Områderesultater'!$A$15:$A$16</c:f>
              <c:strCache>
                <c:ptCount val="2"/>
                <c:pt idx="0">
                  <c:v>6.1</c:v>
                </c:pt>
                <c:pt idx="1">
                  <c:v>6.2</c:v>
                </c:pt>
              </c:strCache>
            </c:strRef>
          </c:cat>
          <c:val>
            <c:numRef>
              <c:f>'1. ISO27001 - Områderesultater'!$C$15:$C$16</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0-7A27-4EEC-9303-884CAED50FBA}"/>
            </c:ext>
          </c:extLst>
        </c:ser>
        <c:ser>
          <c:idx val="1"/>
          <c:order val="1"/>
          <c:tx>
            <c:strRef>
              <c:f>'1. ISO27001 - Områderesultater'!$D$14</c:f>
              <c:strCache>
                <c:ptCount val="1"/>
                <c:pt idx="0">
                  <c:v>Ønsket niveau</c:v>
                </c:pt>
              </c:strCache>
            </c:strRef>
          </c:tx>
          <c:spPr>
            <a:pattFill prst="wdUpDiag">
              <a:fgClr>
                <a:schemeClr val="accent1"/>
              </a:fgClr>
              <a:bgClr>
                <a:schemeClr val="bg1"/>
              </a:bgClr>
            </a:pattFill>
            <a:ln cmpd="sng">
              <a:solidFill>
                <a:schemeClr val="accent1"/>
              </a:solidFill>
            </a:ln>
            <a:effectLst/>
          </c:spPr>
          <c:invertIfNegative val="0"/>
          <c:cat>
            <c:strRef>
              <c:f>'1. ISO27001 - Områderesultater'!$A$15:$A$16</c:f>
              <c:strCache>
                <c:ptCount val="2"/>
                <c:pt idx="0">
                  <c:v>6.1</c:v>
                </c:pt>
                <c:pt idx="1">
                  <c:v>6.2</c:v>
                </c:pt>
              </c:strCache>
            </c:strRef>
          </c:cat>
          <c:val>
            <c:numRef>
              <c:f>'1. ISO27001 - Områderesultater'!$D$15:$D$16</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1-7A27-4EEC-9303-884CAED50FBA}"/>
            </c:ext>
          </c:extLst>
        </c:ser>
        <c:dLbls>
          <c:showLegendKey val="0"/>
          <c:showVal val="0"/>
          <c:showCatName val="0"/>
          <c:showSerName val="0"/>
          <c:showPercent val="0"/>
          <c:showBubbleSize val="0"/>
        </c:dLbls>
        <c:gapWidth val="219"/>
        <c:overlap val="-27"/>
        <c:axId val="154208512"/>
        <c:axId val="154247168"/>
      </c:barChart>
      <c:catAx>
        <c:axId val="154208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da-DK" sz="1000" b="0" i="0" u="none" strike="noStrike" kern="1200" baseline="0">
                <a:solidFill>
                  <a:schemeClr val="tx1"/>
                </a:solidFill>
                <a:latin typeface="+mn-lt"/>
                <a:ea typeface="+mn-ea"/>
                <a:cs typeface="+mn-cs"/>
              </a:defRPr>
            </a:pPr>
            <a:endParaRPr lang="da-DK"/>
          </a:p>
        </c:txPr>
        <c:crossAx val="154247168"/>
        <c:crosses val="autoZero"/>
        <c:auto val="1"/>
        <c:lblAlgn val="ctr"/>
        <c:lblOffset val="100"/>
        <c:noMultiLvlLbl val="0"/>
      </c:catAx>
      <c:valAx>
        <c:axId val="1542471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lang="da-DK" sz="1000" b="0" i="0" u="none" strike="noStrike" kern="1200" baseline="0">
                <a:solidFill>
                  <a:schemeClr val="tx1"/>
                </a:solidFill>
                <a:latin typeface="+mn-lt"/>
                <a:ea typeface="+mn-ea"/>
                <a:cs typeface="+mn-cs"/>
              </a:defRPr>
            </a:pPr>
            <a:endParaRPr lang="da-DK"/>
          </a:p>
        </c:txPr>
        <c:crossAx val="1542085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da-DK" sz="1000" b="0" i="0" u="none" strike="noStrike" kern="1200" baseline="0">
              <a:solidFill>
                <a:schemeClr val="tx1"/>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da-DK" sz="1000" b="0" i="0" u="none" strike="noStrike" kern="1200" baseline="0">
          <a:solidFill>
            <a:schemeClr val="tx1"/>
          </a:solidFill>
          <a:latin typeface="+mn-lt"/>
          <a:ea typeface="+mn-ea"/>
          <a:cs typeface="+mn-cs"/>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7. Support</a:t>
            </a:r>
          </a:p>
        </c:rich>
      </c:tx>
      <c:layout/>
      <c:overlay val="0"/>
      <c:spPr>
        <a:noFill/>
        <a:ln>
          <a:noFill/>
        </a:ln>
        <a:effectLst/>
      </c:spPr>
    </c:title>
    <c:autoTitleDeleted val="0"/>
    <c:plotArea>
      <c:layout/>
      <c:barChart>
        <c:barDir val="col"/>
        <c:grouping val="clustered"/>
        <c:varyColors val="0"/>
        <c:ser>
          <c:idx val="0"/>
          <c:order val="0"/>
          <c:tx>
            <c:strRef>
              <c:f>'1. ISO27001 - Områderesultater'!$C$18</c:f>
              <c:strCache>
                <c:ptCount val="1"/>
                <c:pt idx="0">
                  <c:v>Aktuelt niveau</c:v>
                </c:pt>
              </c:strCache>
            </c:strRef>
          </c:tx>
          <c:spPr>
            <a:solidFill>
              <a:schemeClr val="accent1"/>
            </a:solidFill>
            <a:ln>
              <a:noFill/>
            </a:ln>
            <a:effectLst/>
          </c:spPr>
          <c:invertIfNegative val="0"/>
          <c:cat>
            <c:strRef>
              <c:f>'1. ISO27001 - Områderesultater'!$A$19:$A$23</c:f>
              <c:strCache>
                <c:ptCount val="5"/>
                <c:pt idx="0">
                  <c:v>7.1</c:v>
                </c:pt>
                <c:pt idx="1">
                  <c:v>7.2</c:v>
                </c:pt>
                <c:pt idx="2">
                  <c:v>7.3</c:v>
                </c:pt>
                <c:pt idx="3">
                  <c:v>7.4</c:v>
                </c:pt>
                <c:pt idx="4">
                  <c:v>7.5</c:v>
                </c:pt>
              </c:strCache>
            </c:strRef>
          </c:cat>
          <c:val>
            <c:numRef>
              <c:f>'1. ISO27001 - Områderesultater'!$C$19:$C$23</c:f>
              <c:numCache>
                <c:formatCode>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02-4FAD-98E8-76CA96C5BEFB}"/>
            </c:ext>
          </c:extLst>
        </c:ser>
        <c:ser>
          <c:idx val="1"/>
          <c:order val="1"/>
          <c:tx>
            <c:strRef>
              <c:f>'1. ISO27001 - Områderesultater'!$D$18</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strRef>
              <c:f>'1. ISO27001 - Områderesultater'!$A$19:$A$23</c:f>
              <c:strCache>
                <c:ptCount val="5"/>
                <c:pt idx="0">
                  <c:v>7.1</c:v>
                </c:pt>
                <c:pt idx="1">
                  <c:v>7.2</c:v>
                </c:pt>
                <c:pt idx="2">
                  <c:v>7.3</c:v>
                </c:pt>
                <c:pt idx="3">
                  <c:v>7.4</c:v>
                </c:pt>
                <c:pt idx="4">
                  <c:v>7.5</c:v>
                </c:pt>
              </c:strCache>
            </c:strRef>
          </c:cat>
          <c:val>
            <c:numRef>
              <c:f>'1. ISO27001 - Områderesultater'!$D$19:$D$23</c:f>
              <c:numCache>
                <c:formatCode>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1-1502-4FAD-98E8-76CA96C5BEFB}"/>
            </c:ext>
          </c:extLst>
        </c:ser>
        <c:dLbls>
          <c:showLegendKey val="0"/>
          <c:showVal val="0"/>
          <c:showCatName val="0"/>
          <c:showSerName val="0"/>
          <c:showPercent val="0"/>
          <c:showBubbleSize val="0"/>
        </c:dLbls>
        <c:gapWidth val="219"/>
        <c:overlap val="-27"/>
        <c:axId val="154285184"/>
        <c:axId val="154286720"/>
      </c:barChart>
      <c:catAx>
        <c:axId val="15428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286720"/>
        <c:crosses val="autoZero"/>
        <c:auto val="1"/>
        <c:lblAlgn val="ctr"/>
        <c:lblOffset val="100"/>
        <c:noMultiLvlLbl val="0"/>
      </c:catAx>
      <c:valAx>
        <c:axId val="1542867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2851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8. Drift</a:t>
            </a:r>
          </a:p>
        </c:rich>
      </c:tx>
      <c:layout/>
      <c:overlay val="0"/>
      <c:spPr>
        <a:noFill/>
        <a:ln>
          <a:noFill/>
        </a:ln>
        <a:effectLst/>
      </c:spPr>
    </c:title>
    <c:autoTitleDeleted val="0"/>
    <c:plotArea>
      <c:layout/>
      <c:barChart>
        <c:barDir val="col"/>
        <c:grouping val="clustered"/>
        <c:varyColors val="0"/>
        <c:ser>
          <c:idx val="0"/>
          <c:order val="0"/>
          <c:tx>
            <c:strRef>
              <c:f>'1. ISO27001 - Områderesultater'!$C$25</c:f>
              <c:strCache>
                <c:ptCount val="1"/>
                <c:pt idx="0">
                  <c:v>Aktuelt niveau</c:v>
                </c:pt>
              </c:strCache>
            </c:strRef>
          </c:tx>
          <c:spPr>
            <a:solidFill>
              <a:schemeClr val="accent1"/>
            </a:solidFill>
            <a:ln>
              <a:noFill/>
            </a:ln>
            <a:effectLst/>
          </c:spPr>
          <c:invertIfNegative val="0"/>
          <c:cat>
            <c:strRef>
              <c:f>'1. ISO27001 - Områderesultater'!$A$26:$A$28</c:f>
              <c:strCache>
                <c:ptCount val="3"/>
                <c:pt idx="0">
                  <c:v>8.1</c:v>
                </c:pt>
                <c:pt idx="1">
                  <c:v>8.2</c:v>
                </c:pt>
                <c:pt idx="2">
                  <c:v>8.3</c:v>
                </c:pt>
              </c:strCache>
            </c:strRef>
          </c:cat>
          <c:val>
            <c:numRef>
              <c:f>'1. ISO27001 - Områderesultater'!$C$26:$C$28</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CA35-4F10-8C9B-8E752149AE0F}"/>
            </c:ext>
          </c:extLst>
        </c:ser>
        <c:ser>
          <c:idx val="1"/>
          <c:order val="1"/>
          <c:tx>
            <c:strRef>
              <c:f>'1. ISO27001 - Områderesultater'!$D$25</c:f>
              <c:strCache>
                <c:ptCount val="1"/>
                <c:pt idx="0">
                  <c:v>Ønsket niveau</c:v>
                </c:pt>
              </c:strCache>
            </c:strRef>
          </c:tx>
          <c:spPr>
            <a:pattFill prst="wdUpDiag">
              <a:fgClr>
                <a:schemeClr val="accent1"/>
              </a:fgClr>
              <a:bgClr>
                <a:schemeClr val="bg1"/>
              </a:bgClr>
            </a:pattFill>
            <a:ln>
              <a:solidFill>
                <a:schemeClr val="accent1"/>
              </a:solidFill>
            </a:ln>
            <a:effectLst/>
          </c:spPr>
          <c:invertIfNegative val="0"/>
          <c:cat>
            <c:strRef>
              <c:f>'1. ISO27001 - Områderesultater'!$A$26:$A$28</c:f>
              <c:strCache>
                <c:ptCount val="3"/>
                <c:pt idx="0">
                  <c:v>8.1</c:v>
                </c:pt>
                <c:pt idx="1">
                  <c:v>8.2</c:v>
                </c:pt>
                <c:pt idx="2">
                  <c:v>8.3</c:v>
                </c:pt>
              </c:strCache>
            </c:strRef>
          </c:cat>
          <c:val>
            <c:numRef>
              <c:f>'1. ISO27001 - Områderesultater'!$D$26:$D$28</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CA35-4F10-8C9B-8E752149AE0F}"/>
            </c:ext>
          </c:extLst>
        </c:ser>
        <c:dLbls>
          <c:showLegendKey val="0"/>
          <c:showVal val="0"/>
          <c:showCatName val="0"/>
          <c:showSerName val="0"/>
          <c:showPercent val="0"/>
          <c:showBubbleSize val="0"/>
        </c:dLbls>
        <c:gapWidth val="219"/>
        <c:overlap val="-27"/>
        <c:axId val="154320896"/>
        <c:axId val="154322432"/>
      </c:barChart>
      <c:catAx>
        <c:axId val="15432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322432"/>
        <c:crosses val="autoZero"/>
        <c:auto val="1"/>
        <c:lblAlgn val="ctr"/>
        <c:lblOffset val="100"/>
        <c:noMultiLvlLbl val="0"/>
      </c:catAx>
      <c:valAx>
        <c:axId val="1543224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43208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9. Evaluering</a:t>
            </a:r>
          </a:p>
        </c:rich>
      </c:tx>
      <c:layout/>
      <c:overlay val="0"/>
      <c:spPr>
        <a:noFill/>
        <a:ln>
          <a:noFill/>
        </a:ln>
        <a:effectLst/>
      </c:spPr>
    </c:title>
    <c:autoTitleDeleted val="0"/>
    <c:plotArea>
      <c:layout/>
      <c:barChart>
        <c:barDir val="col"/>
        <c:grouping val="clustered"/>
        <c:varyColors val="0"/>
        <c:ser>
          <c:idx val="0"/>
          <c:order val="0"/>
          <c:tx>
            <c:strRef>
              <c:f>'1. ISO27001 - Områderesultater'!$C$30</c:f>
              <c:strCache>
                <c:ptCount val="1"/>
                <c:pt idx="0">
                  <c:v>Aktuelt niveau</c:v>
                </c:pt>
              </c:strCache>
            </c:strRef>
          </c:tx>
          <c:spPr>
            <a:solidFill>
              <a:schemeClr val="accent1"/>
            </a:solidFill>
            <a:ln>
              <a:noFill/>
            </a:ln>
            <a:effectLst/>
          </c:spPr>
          <c:invertIfNegative val="0"/>
          <c:cat>
            <c:strRef>
              <c:f>'1. ISO27001 - Områderesultater'!$A$31:$A$33</c:f>
              <c:strCache>
                <c:ptCount val="3"/>
                <c:pt idx="0">
                  <c:v>9.1</c:v>
                </c:pt>
                <c:pt idx="1">
                  <c:v>9.2</c:v>
                </c:pt>
                <c:pt idx="2">
                  <c:v>9.3</c:v>
                </c:pt>
              </c:strCache>
            </c:strRef>
          </c:cat>
          <c:val>
            <c:numRef>
              <c:f>'1. ISO27001 - Områderesultater'!$C$31:$C$33</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03AF-43E3-958B-9DABD3EC6B3E}"/>
            </c:ext>
          </c:extLst>
        </c:ser>
        <c:ser>
          <c:idx val="1"/>
          <c:order val="1"/>
          <c:tx>
            <c:strRef>
              <c:f>'1. ISO27001 - Områderesultater'!$D$30</c:f>
              <c:strCache>
                <c:ptCount val="1"/>
                <c:pt idx="0">
                  <c:v>Ønsket niveau</c:v>
                </c:pt>
              </c:strCache>
            </c:strRef>
          </c:tx>
          <c:spPr>
            <a:pattFill prst="wdUpDiag">
              <a:fgClr>
                <a:schemeClr val="accent1"/>
              </a:fgClr>
              <a:bgClr>
                <a:schemeClr val="bg1"/>
              </a:bgClr>
            </a:pattFill>
            <a:ln>
              <a:solidFill>
                <a:schemeClr val="accent1"/>
              </a:solidFill>
              <a:prstDash val="solid"/>
            </a:ln>
            <a:effectLst/>
          </c:spPr>
          <c:invertIfNegative val="0"/>
          <c:cat>
            <c:strRef>
              <c:f>'1. ISO27001 - Områderesultater'!$A$31:$A$33</c:f>
              <c:strCache>
                <c:ptCount val="3"/>
                <c:pt idx="0">
                  <c:v>9.1</c:v>
                </c:pt>
                <c:pt idx="1">
                  <c:v>9.2</c:v>
                </c:pt>
                <c:pt idx="2">
                  <c:v>9.3</c:v>
                </c:pt>
              </c:strCache>
            </c:strRef>
          </c:cat>
          <c:val>
            <c:numRef>
              <c:f>'1. ISO27001 - Områderesultater'!$D$31:$D$33</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03AF-43E3-958B-9DABD3EC6B3E}"/>
            </c:ext>
          </c:extLst>
        </c:ser>
        <c:dLbls>
          <c:showLegendKey val="0"/>
          <c:showVal val="0"/>
          <c:showCatName val="0"/>
          <c:showSerName val="0"/>
          <c:showPercent val="0"/>
          <c:showBubbleSize val="0"/>
        </c:dLbls>
        <c:gapWidth val="219"/>
        <c:overlap val="-27"/>
        <c:axId val="155061248"/>
        <c:axId val="155091712"/>
      </c:barChart>
      <c:catAx>
        <c:axId val="15506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5091712"/>
        <c:crosses val="autoZero"/>
        <c:auto val="1"/>
        <c:lblAlgn val="ctr"/>
        <c:lblOffset val="100"/>
        <c:noMultiLvlLbl val="0"/>
      </c:catAx>
      <c:valAx>
        <c:axId val="1550917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55061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8.xml"/><Relationship Id="rId13" Type="http://schemas.openxmlformats.org/officeDocument/2006/relationships/chart" Target="../charts/chart23.xml"/><Relationship Id="rId3" Type="http://schemas.openxmlformats.org/officeDocument/2006/relationships/chart" Target="../charts/chart13.xml"/><Relationship Id="rId7" Type="http://schemas.openxmlformats.org/officeDocument/2006/relationships/chart" Target="../charts/chart17.xml"/><Relationship Id="rId12" Type="http://schemas.openxmlformats.org/officeDocument/2006/relationships/chart" Target="../charts/chart22.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 Id="rId1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171450</xdr:rowOff>
    </xdr:from>
    <xdr:to>
      <xdr:col>3</xdr:col>
      <xdr:colOff>914400</xdr:colOff>
      <xdr:row>25</xdr:row>
      <xdr:rowOff>171450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16</xdr:row>
      <xdr:rowOff>104775</xdr:rowOff>
    </xdr:from>
    <xdr:to>
      <xdr:col>10</xdr:col>
      <xdr:colOff>28575</xdr:colOff>
      <xdr:row>36</xdr:row>
      <xdr:rowOff>28575</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9524</xdr:colOff>
      <xdr:row>13</xdr:row>
      <xdr:rowOff>161926</xdr:rowOff>
    </xdr:from>
    <xdr:to>
      <xdr:col>16</xdr:col>
      <xdr:colOff>28574</xdr:colOff>
      <xdr:row>31</xdr:row>
      <xdr:rowOff>9526</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1</xdr:row>
      <xdr:rowOff>0</xdr:rowOff>
    </xdr:from>
    <xdr:to>
      <xdr:col>11</xdr:col>
      <xdr:colOff>171450</xdr:colOff>
      <xdr:row>8</xdr:row>
      <xdr:rowOff>76200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304800</xdr:colOff>
      <xdr:row>4</xdr:row>
      <xdr:rowOff>95250</xdr:rowOff>
    </xdr:from>
    <xdr:to>
      <xdr:col>17</xdr:col>
      <xdr:colOff>142876</xdr:colOff>
      <xdr:row>13</xdr:row>
      <xdr:rowOff>114300</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57151</xdr:colOff>
      <xdr:row>8</xdr:row>
      <xdr:rowOff>152400</xdr:rowOff>
    </xdr:from>
    <xdr:to>
      <xdr:col>11</xdr:col>
      <xdr:colOff>171451</xdr:colOff>
      <xdr:row>17</xdr:row>
      <xdr:rowOff>180974</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333376</xdr:colOff>
      <xdr:row>14</xdr:row>
      <xdr:rowOff>47625</xdr:rowOff>
    </xdr:from>
    <xdr:to>
      <xdr:col>17</xdr:col>
      <xdr:colOff>142876</xdr:colOff>
      <xdr:row>24</xdr:row>
      <xdr:rowOff>152399</xdr:rowOff>
    </xdr:to>
    <xdr:graphicFrame macro="">
      <xdr:nvGraphicFramePr>
        <xdr:cNvPr id="9" name="Diagra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66676</xdr:colOff>
      <xdr:row>18</xdr:row>
      <xdr:rowOff>47625</xdr:rowOff>
    </xdr:from>
    <xdr:to>
      <xdr:col>11</xdr:col>
      <xdr:colOff>180976</xdr:colOff>
      <xdr:row>29</xdr:row>
      <xdr:rowOff>76200</xdr:rowOff>
    </xdr:to>
    <xdr:graphicFrame macro="">
      <xdr:nvGraphicFramePr>
        <xdr:cNvPr id="10" name="Diagra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323850</xdr:colOff>
      <xdr:row>25</xdr:row>
      <xdr:rowOff>76199</xdr:rowOff>
    </xdr:from>
    <xdr:to>
      <xdr:col>17</xdr:col>
      <xdr:colOff>57150</xdr:colOff>
      <xdr:row>36</xdr:row>
      <xdr:rowOff>114299</xdr:rowOff>
    </xdr:to>
    <xdr:graphicFrame macro="">
      <xdr:nvGraphicFramePr>
        <xdr:cNvPr id="11" name="Diagra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66676</xdr:colOff>
      <xdr:row>29</xdr:row>
      <xdr:rowOff>161924</xdr:rowOff>
    </xdr:from>
    <xdr:to>
      <xdr:col>11</xdr:col>
      <xdr:colOff>200025</xdr:colOff>
      <xdr:row>38</xdr:row>
      <xdr:rowOff>95249</xdr:rowOff>
    </xdr:to>
    <xdr:graphicFrame macro="">
      <xdr:nvGraphicFramePr>
        <xdr:cNvPr id="12" name="Diagram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257175</xdr:colOff>
      <xdr:row>1</xdr:row>
      <xdr:rowOff>180974</xdr:rowOff>
    </xdr:from>
    <xdr:to>
      <xdr:col>17</xdr:col>
      <xdr:colOff>219074</xdr:colOff>
      <xdr:row>12</xdr:row>
      <xdr:rowOff>104775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xdr:row>
      <xdr:rowOff>190500</xdr:rowOff>
    </xdr:from>
    <xdr:to>
      <xdr:col>11</xdr:col>
      <xdr:colOff>95250</xdr:colOff>
      <xdr:row>12</xdr:row>
      <xdr:rowOff>100011</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371475</xdr:colOff>
      <xdr:row>1</xdr:row>
      <xdr:rowOff>171450</xdr:rowOff>
    </xdr:from>
    <xdr:to>
      <xdr:col>23</xdr:col>
      <xdr:colOff>104775</xdr:colOff>
      <xdr:row>14</xdr:row>
      <xdr:rowOff>161925</xdr:rowOff>
    </xdr:to>
    <xdr:graphicFrame macro="">
      <xdr:nvGraphicFramePr>
        <xdr:cNvPr id="10" name="Diagra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38099</xdr:colOff>
      <xdr:row>13</xdr:row>
      <xdr:rowOff>47625</xdr:rowOff>
    </xdr:from>
    <xdr:to>
      <xdr:col>11</xdr:col>
      <xdr:colOff>85725</xdr:colOff>
      <xdr:row>25</xdr:row>
      <xdr:rowOff>71437</xdr:rowOff>
    </xdr:to>
    <xdr:graphicFrame macro="">
      <xdr:nvGraphicFramePr>
        <xdr:cNvPr id="11" name="Diagra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285751</xdr:colOff>
      <xdr:row>13</xdr:row>
      <xdr:rowOff>57149</xdr:rowOff>
    </xdr:from>
    <xdr:to>
      <xdr:col>17</xdr:col>
      <xdr:colOff>228601</xdr:colOff>
      <xdr:row>25</xdr:row>
      <xdr:rowOff>66674</xdr:rowOff>
    </xdr:to>
    <xdr:graphicFrame macro="">
      <xdr:nvGraphicFramePr>
        <xdr:cNvPr id="12" name="Diagram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381000</xdr:colOff>
      <xdr:row>15</xdr:row>
      <xdr:rowOff>104775</xdr:rowOff>
    </xdr:from>
    <xdr:to>
      <xdr:col>22</xdr:col>
      <xdr:colOff>390525</xdr:colOff>
      <xdr:row>25</xdr:row>
      <xdr:rowOff>47625</xdr:rowOff>
    </xdr:to>
    <xdr:graphicFrame macro="">
      <xdr:nvGraphicFramePr>
        <xdr:cNvPr id="13" name="Diagram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38100</xdr:colOff>
      <xdr:row>26</xdr:row>
      <xdr:rowOff>28576</xdr:rowOff>
    </xdr:from>
    <xdr:to>
      <xdr:col>11</xdr:col>
      <xdr:colOff>85725</xdr:colOff>
      <xdr:row>36</xdr:row>
      <xdr:rowOff>161926</xdr:rowOff>
    </xdr:to>
    <xdr:graphicFrame macro="">
      <xdr:nvGraphicFramePr>
        <xdr:cNvPr id="14" name="Diagram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266700</xdr:colOff>
      <xdr:row>26</xdr:row>
      <xdr:rowOff>14287</xdr:rowOff>
    </xdr:from>
    <xdr:to>
      <xdr:col>18</xdr:col>
      <xdr:colOff>571500</xdr:colOff>
      <xdr:row>37</xdr:row>
      <xdr:rowOff>180976</xdr:rowOff>
    </xdr:to>
    <xdr:graphicFrame macro="">
      <xdr:nvGraphicFramePr>
        <xdr:cNvPr id="15" name="Diagram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104775</xdr:colOff>
      <xdr:row>26</xdr:row>
      <xdr:rowOff>14287</xdr:rowOff>
    </xdr:from>
    <xdr:to>
      <xdr:col>24</xdr:col>
      <xdr:colOff>466725</xdr:colOff>
      <xdr:row>36</xdr:row>
      <xdr:rowOff>133350</xdr:rowOff>
    </xdr:to>
    <xdr:graphicFrame macro="">
      <xdr:nvGraphicFramePr>
        <xdr:cNvPr id="16" name="Diagram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38100</xdr:colOff>
      <xdr:row>37</xdr:row>
      <xdr:rowOff>185737</xdr:rowOff>
    </xdr:from>
    <xdr:to>
      <xdr:col>11</xdr:col>
      <xdr:colOff>114300</xdr:colOff>
      <xdr:row>51</xdr:row>
      <xdr:rowOff>0</xdr:rowOff>
    </xdr:to>
    <xdr:graphicFrame macro="">
      <xdr:nvGraphicFramePr>
        <xdr:cNvPr id="17" name="Diagram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295275</xdr:colOff>
      <xdr:row>38</xdr:row>
      <xdr:rowOff>80962</xdr:rowOff>
    </xdr:from>
    <xdr:to>
      <xdr:col>17</xdr:col>
      <xdr:colOff>333375</xdr:colOff>
      <xdr:row>51</xdr:row>
      <xdr:rowOff>0</xdr:rowOff>
    </xdr:to>
    <xdr:graphicFrame macro="">
      <xdr:nvGraphicFramePr>
        <xdr:cNvPr id="18" name="Diagram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514350</xdr:colOff>
      <xdr:row>38</xdr:row>
      <xdr:rowOff>57150</xdr:rowOff>
    </xdr:from>
    <xdr:to>
      <xdr:col>22</xdr:col>
      <xdr:colOff>552450</xdr:colOff>
      <xdr:row>51</xdr:row>
      <xdr:rowOff>9525</xdr:rowOff>
    </xdr:to>
    <xdr:graphicFrame macro="">
      <xdr:nvGraphicFramePr>
        <xdr:cNvPr id="19" name="Diagram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38100</xdr:colOff>
      <xdr:row>52</xdr:row>
      <xdr:rowOff>23812</xdr:rowOff>
    </xdr:from>
    <xdr:to>
      <xdr:col>12</xdr:col>
      <xdr:colOff>485775</xdr:colOff>
      <xdr:row>63</xdr:row>
      <xdr:rowOff>171450</xdr:rowOff>
    </xdr:to>
    <xdr:graphicFrame macro="">
      <xdr:nvGraphicFramePr>
        <xdr:cNvPr id="20" name="Diagram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133350</xdr:colOff>
      <xdr:row>52</xdr:row>
      <xdr:rowOff>23812</xdr:rowOff>
    </xdr:from>
    <xdr:to>
      <xdr:col>19</xdr:col>
      <xdr:colOff>352425</xdr:colOff>
      <xdr:row>63</xdr:row>
      <xdr:rowOff>171450</xdr:rowOff>
    </xdr:to>
    <xdr:graphicFrame macro="">
      <xdr:nvGraphicFramePr>
        <xdr:cNvPr id="21" name="Diagram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tabSelected="1" workbookViewId="0">
      <selection activeCell="A8" sqref="A8"/>
    </sheetView>
  </sheetViews>
  <sheetFormatPr defaultRowHeight="15" x14ac:dyDescent="0.25"/>
  <cols>
    <col min="1" max="1" width="98.85546875" style="1" customWidth="1"/>
  </cols>
  <sheetData>
    <row r="1" spans="1:3" ht="18.75" x14ac:dyDescent="0.25">
      <c r="A1" s="56" t="s">
        <v>255</v>
      </c>
    </row>
    <row r="2" spans="1:3" ht="15.75" x14ac:dyDescent="0.25">
      <c r="A2" s="65" t="s">
        <v>254</v>
      </c>
    </row>
    <row r="3" spans="1:3" ht="126" x14ac:dyDescent="0.25">
      <c r="A3" s="117" t="s">
        <v>376</v>
      </c>
      <c r="C3" s="1"/>
    </row>
    <row r="4" spans="1:3" ht="15.75" x14ac:dyDescent="0.25">
      <c r="A4" s="65" t="s">
        <v>262</v>
      </c>
    </row>
    <row r="5" spans="1:3" ht="157.5" x14ac:dyDescent="0.25">
      <c r="A5" s="117" t="s">
        <v>377</v>
      </c>
    </row>
    <row r="6" spans="1:3" ht="110.25" x14ac:dyDescent="0.25">
      <c r="A6" s="28" t="s">
        <v>378</v>
      </c>
    </row>
    <row r="7" spans="1:3" ht="126" x14ac:dyDescent="0.25">
      <c r="A7" s="28" t="s">
        <v>297</v>
      </c>
    </row>
    <row r="8" spans="1:3" ht="126" x14ac:dyDescent="0.25">
      <c r="A8" s="28" t="s">
        <v>379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7"/>
  <sheetViews>
    <sheetView showGridLines="0" topLeftCell="B1" workbookViewId="0">
      <pane ySplit="1" topLeftCell="A2" activePane="bottomLeft" state="frozen"/>
      <selection pane="bottomLeft" activeCell="C98" sqref="C98"/>
    </sheetView>
  </sheetViews>
  <sheetFormatPr defaultRowHeight="15" x14ac:dyDescent="0.25"/>
  <cols>
    <col min="1" max="1" width="9.85546875" style="8" customWidth="1"/>
    <col min="2" max="2" width="105.42578125" style="3" customWidth="1"/>
    <col min="3" max="3" width="12.5703125" style="4" bestFit="1" customWidth="1"/>
    <col min="4" max="4" width="12.7109375" style="4" customWidth="1"/>
    <col min="5" max="5" width="30.7109375" style="4" customWidth="1"/>
    <col min="6" max="6" width="10.85546875" style="4" customWidth="1"/>
    <col min="7" max="7" width="8.7109375" style="4" hidden="1" customWidth="1"/>
    <col min="8" max="8" width="9.140625" style="72" hidden="1" customWidth="1"/>
    <col min="9" max="9" width="14" style="4" hidden="1" customWidth="1"/>
    <col min="10" max="10" width="14.140625" style="4" hidden="1" customWidth="1"/>
    <col min="11" max="11" width="12" style="4" hidden="1" customWidth="1"/>
    <col min="12" max="12" width="13" style="4" hidden="1" customWidth="1"/>
    <col min="13" max="22" width="9.140625" style="4" hidden="1" customWidth="1"/>
    <col min="23" max="23" width="12.7109375" style="4" hidden="1" customWidth="1"/>
    <col min="24" max="25" width="9.140625" style="4" hidden="1" customWidth="1"/>
    <col min="26" max="16384" width="9.140625" style="4"/>
  </cols>
  <sheetData>
    <row r="1" spans="1:24" ht="37.5" x14ac:dyDescent="0.25">
      <c r="A1" s="23" t="s">
        <v>96</v>
      </c>
      <c r="B1" s="23" t="s">
        <v>95</v>
      </c>
      <c r="C1" s="23" t="s">
        <v>261</v>
      </c>
      <c r="D1" s="23" t="s">
        <v>259</v>
      </c>
      <c r="E1" s="24" t="s">
        <v>260</v>
      </c>
      <c r="F1" s="9"/>
    </row>
    <row r="2" spans="1:24" x14ac:dyDescent="0.25">
      <c r="G2" s="42" t="s">
        <v>281</v>
      </c>
      <c r="H2" s="42" t="s">
        <v>282</v>
      </c>
      <c r="I2" s="43" t="s">
        <v>283</v>
      </c>
      <c r="J2" s="43" t="s">
        <v>284</v>
      </c>
      <c r="K2" s="43" t="s">
        <v>285</v>
      </c>
      <c r="L2" s="43" t="s">
        <v>285</v>
      </c>
      <c r="M2" s="43" t="s">
        <v>286</v>
      </c>
      <c r="N2" s="43" t="s">
        <v>287</v>
      </c>
    </row>
    <row r="3" spans="1:24" s="3" customFormat="1" ht="18.75" x14ac:dyDescent="0.3">
      <c r="A3" s="31">
        <v>4</v>
      </c>
      <c r="B3" s="66" t="s">
        <v>100</v>
      </c>
      <c r="C3" s="44" t="str">
        <f>IF(I3&lt;&gt;0,"Besvarelse mangler",IF(M3=0,"Ikke relevant",G3/M3))</f>
        <v>Besvarelse mangler</v>
      </c>
      <c r="D3" s="44" t="str">
        <f>IF(J3&lt;&gt;0,"Besvarelse mangler",IF(N3=0,"Ikke relevant",H3/N3))</f>
        <v>Besvarelse mangler</v>
      </c>
      <c r="E3" s="41"/>
      <c r="G3" s="3">
        <f>SUM(G5:G13)</f>
        <v>0</v>
      </c>
      <c r="H3" s="73">
        <f>SUM(H5:H13)</f>
        <v>0</v>
      </c>
      <c r="I3" s="3">
        <f>COUNTIF(G5:G13,"X")</f>
        <v>6</v>
      </c>
      <c r="J3" s="3">
        <f>COUNTIF(H5:H13,"X")</f>
        <v>6</v>
      </c>
      <c r="K3" s="3">
        <f>COUNTIF(G5:G13,"-")</f>
        <v>0</v>
      </c>
      <c r="L3" s="3">
        <f>COUNTIF(H5:H13,"-")</f>
        <v>0</v>
      </c>
      <c r="M3" s="3">
        <f>4-K3</f>
        <v>4</v>
      </c>
      <c r="N3" s="3">
        <f>4-L3</f>
        <v>4</v>
      </c>
    </row>
    <row r="4" spans="1:24" ht="15.75" customHeight="1" x14ac:dyDescent="0.25">
      <c r="A4" s="2" t="s">
        <v>97</v>
      </c>
      <c r="B4" s="2" t="s">
        <v>101</v>
      </c>
      <c r="C4" s="38"/>
      <c r="D4" s="38"/>
      <c r="E4" s="38"/>
      <c r="G4" s="72"/>
    </row>
    <row r="5" spans="1:24" ht="30" x14ac:dyDescent="0.25">
      <c r="A5" s="13"/>
      <c r="B5" s="74" t="s">
        <v>288</v>
      </c>
      <c r="C5" s="39"/>
      <c r="D5" s="39"/>
      <c r="E5" s="103" t="s">
        <v>319</v>
      </c>
      <c r="G5" s="72" t="str">
        <f>IF(ISNUMBER(VALUE(LEFT(C5,1))),VALUE(LEFT(C5,1)),IF(LEFT(C5,1)="I","-","X"))</f>
        <v>X</v>
      </c>
      <c r="H5" s="72" t="str">
        <f>IF(ISNUMBER(VALUE(LEFT(D5,1))),VALUE(LEFT(D5,1)),IF(LEFT(D5,1)="I","-","X"))</f>
        <v>X</v>
      </c>
      <c r="O5" s="42" t="s">
        <v>281</v>
      </c>
      <c r="P5" s="42" t="s">
        <v>282</v>
      </c>
      <c r="Q5" s="43" t="s">
        <v>283</v>
      </c>
      <c r="R5" s="43" t="s">
        <v>284</v>
      </c>
      <c r="S5" s="43" t="s">
        <v>285</v>
      </c>
      <c r="T5" s="43" t="s">
        <v>285</v>
      </c>
      <c r="U5" s="43" t="s">
        <v>286</v>
      </c>
      <c r="V5" s="43" t="s">
        <v>287</v>
      </c>
      <c r="W5" s="43" t="s">
        <v>295</v>
      </c>
      <c r="X5" s="43" t="s">
        <v>296</v>
      </c>
    </row>
    <row r="6" spans="1:24" ht="15.75" customHeight="1" x14ac:dyDescent="0.25">
      <c r="A6" s="2" t="s">
        <v>98</v>
      </c>
      <c r="B6" s="2" t="s">
        <v>102</v>
      </c>
      <c r="C6" s="40"/>
      <c r="D6" s="40"/>
      <c r="E6" s="104"/>
      <c r="G6" s="72"/>
      <c r="O6" s="3">
        <f>SUM(G7:G8)</f>
        <v>0</v>
      </c>
      <c r="P6" s="3">
        <f>SUM(H7:H8)</f>
        <v>0</v>
      </c>
      <c r="Q6" s="3">
        <f>COUNTIF(G7:G8,"X")</f>
        <v>2</v>
      </c>
      <c r="R6" s="3">
        <f>COUNTIF(H7:H8,"X")</f>
        <v>2</v>
      </c>
      <c r="S6" s="3">
        <f>COUNTIF(G7:G8,"-")</f>
        <v>0</v>
      </c>
      <c r="T6" s="3">
        <f>COUNTIF(H7:H8,"-")</f>
        <v>0</v>
      </c>
      <c r="U6" s="3">
        <f>2-S6</f>
        <v>2</v>
      </c>
      <c r="V6" s="3">
        <f>2-T6</f>
        <v>2</v>
      </c>
      <c r="W6" s="44" t="str">
        <f>IF(Q6&lt;&gt;0,"Besvarelse mangler",IF(U6=0,"Ikke relevant",O6/U6))</f>
        <v>Besvarelse mangler</v>
      </c>
      <c r="X6" s="44" t="str">
        <f>IF(R6&lt;&gt;0,"Besvarelse mangler",IF(V6=0,"Ikke relevant",P6/V6))</f>
        <v>Besvarelse mangler</v>
      </c>
    </row>
    <row r="7" spans="1:24" ht="30" x14ac:dyDescent="0.25">
      <c r="A7" s="13"/>
      <c r="B7" s="74" t="s">
        <v>145</v>
      </c>
      <c r="C7" s="39"/>
      <c r="D7" s="39"/>
      <c r="E7" s="108" t="s">
        <v>320</v>
      </c>
      <c r="G7" s="72" t="str">
        <f>IF(ISNUMBER(VALUE(LEFT(C7,1))),VALUE(LEFT(C7,1)),IF(LEFT(C7,1)="I","-","X"))</f>
        <v>X</v>
      </c>
      <c r="H7" s="72" t="str">
        <f>IF(ISNUMBER(VALUE(LEFT(D7,1))),VALUE(LEFT(D7,1)),IF(LEFT(D7,1)="I","-","X"))</f>
        <v>X</v>
      </c>
    </row>
    <row r="8" spans="1:24" ht="15.75" customHeight="1" x14ac:dyDescent="0.25">
      <c r="A8" s="13"/>
      <c r="B8" s="74" t="s">
        <v>144</v>
      </c>
      <c r="C8" s="39"/>
      <c r="D8" s="39"/>
      <c r="E8" s="110"/>
      <c r="G8" s="72" t="str">
        <f>IF(ISNUMBER(VALUE(LEFT(C8,1))),VALUE(LEFT(C8,1)),IF(LEFT(C8,1)="I","-","X"))</f>
        <v>X</v>
      </c>
      <c r="H8" s="72" t="str">
        <f>IF(ISNUMBER(VALUE(LEFT(D8,1))),VALUE(LEFT(D8,1)),IF(LEFT(D8,1)="I","-","X"))</f>
        <v>X</v>
      </c>
    </row>
    <row r="9" spans="1:24" ht="15.75" customHeight="1" x14ac:dyDescent="0.25">
      <c r="A9" s="2" t="s">
        <v>99</v>
      </c>
      <c r="B9" s="2" t="s">
        <v>103</v>
      </c>
      <c r="C9" s="40"/>
      <c r="D9" s="40"/>
      <c r="E9" s="104"/>
      <c r="G9" s="72"/>
      <c r="O9" s="3">
        <f>SUM(G10:G11)</f>
        <v>0</v>
      </c>
      <c r="P9" s="3">
        <f>SUM(H10:H11)</f>
        <v>0</v>
      </c>
      <c r="Q9" s="3">
        <f>COUNTIF(G10:G11,"X")</f>
        <v>2</v>
      </c>
      <c r="R9" s="3">
        <f>COUNTIF(H10:H11,"X")</f>
        <v>2</v>
      </c>
      <c r="S9" s="3">
        <f>COUNTIF(G10:G11,"-")</f>
        <v>0</v>
      </c>
      <c r="T9" s="3">
        <f>COUNTIF(H10:H11,"-")</f>
        <v>0</v>
      </c>
      <c r="U9" s="3">
        <f>2-S9</f>
        <v>2</v>
      </c>
      <c r="V9" s="3">
        <f>2-T9</f>
        <v>2</v>
      </c>
      <c r="W9" s="44" t="str">
        <f>IF(Q9&lt;&gt;0,"Besvarelse mangler",IF(U9=0,"Ikke relevant",O9/U9))</f>
        <v>Besvarelse mangler</v>
      </c>
      <c r="X9" s="44" t="str">
        <f>IF(R9&lt;&gt;0,"Besvarelse mangler",IF(V9=0,"Ikke relevant",P9/V9))</f>
        <v>Besvarelse mangler</v>
      </c>
    </row>
    <row r="10" spans="1:24" ht="45" x14ac:dyDescent="0.25">
      <c r="A10" s="13"/>
      <c r="B10" s="74" t="s">
        <v>146</v>
      </c>
      <c r="C10" s="39"/>
      <c r="D10" s="39"/>
      <c r="E10" s="108" t="s">
        <v>321</v>
      </c>
      <c r="G10" s="72" t="str">
        <f>IF(ISNUMBER(VALUE(LEFT(C10,1))),VALUE(LEFT(C10,1)),IF(LEFT(C10,1)="I","-","X"))</f>
        <v>X</v>
      </c>
      <c r="H10" s="72" t="str">
        <f>IF(ISNUMBER(VALUE(LEFT(D10,1))),VALUE(LEFT(D10,1)),IF(LEFT(D10,1)="I","-","X"))</f>
        <v>X</v>
      </c>
    </row>
    <row r="11" spans="1:24" ht="16.5" customHeight="1" x14ac:dyDescent="0.25">
      <c r="A11" s="13"/>
      <c r="B11" s="74" t="s">
        <v>147</v>
      </c>
      <c r="C11" s="39"/>
      <c r="D11" s="39"/>
      <c r="E11" s="110"/>
      <c r="F11" s="7"/>
      <c r="G11" s="72" t="str">
        <f>IF(ISNUMBER(VALUE(LEFT(C11,1))),VALUE(LEFT(C11,1)),IF(LEFT(C11,1)="I","-","X"))</f>
        <v>X</v>
      </c>
      <c r="H11" s="72" t="str">
        <f>IF(ISNUMBER(VALUE(LEFT(D11,1))),VALUE(LEFT(D11,1)),IF(LEFT(D11,1)="I","-","X"))</f>
        <v>X</v>
      </c>
    </row>
    <row r="12" spans="1:24" ht="15.75" customHeight="1" x14ac:dyDescent="0.25">
      <c r="A12" s="14" t="s">
        <v>158</v>
      </c>
      <c r="B12" s="14" t="s">
        <v>311</v>
      </c>
      <c r="C12" s="40"/>
      <c r="D12" s="40"/>
      <c r="E12" s="104"/>
      <c r="G12" s="72"/>
    </row>
    <row r="13" spans="1:24" ht="30" x14ac:dyDescent="0.25">
      <c r="A13" s="13"/>
      <c r="B13" s="74" t="s">
        <v>159</v>
      </c>
      <c r="C13" s="39"/>
      <c r="D13" s="39"/>
      <c r="E13" s="103" t="s">
        <v>322</v>
      </c>
      <c r="G13" s="72" t="str">
        <f>IF(ISNUMBER(VALUE(LEFT(C13,1))),VALUE(LEFT(C13,1)),IF(LEFT(C13,1)="I","-","X"))</f>
        <v>X</v>
      </c>
      <c r="H13" s="72" t="str">
        <f>IF(ISNUMBER(VALUE(LEFT(D13,1))),VALUE(LEFT(D13,1)),IF(LEFT(D13,1)="I","-","X"))</f>
        <v>X</v>
      </c>
    </row>
    <row r="14" spans="1:24" s="3" customFormat="1" ht="18.75" x14ac:dyDescent="0.3">
      <c r="A14" s="31">
        <v>5</v>
      </c>
      <c r="B14" s="66" t="s">
        <v>104</v>
      </c>
      <c r="C14" s="44" t="str">
        <f>IF(I14&lt;&gt;0,"Besvarelse mangler",IF(M14=0,"Ikke relevant",G14/M14))</f>
        <v>Besvarelse mangler</v>
      </c>
      <c r="D14" s="44" t="str">
        <f>IF(J14&lt;&gt;0,"Besvarelse mangler",IF(N14=0,"Ikke relevant",H14/N14))</f>
        <v>Besvarelse mangler</v>
      </c>
      <c r="E14" s="105"/>
      <c r="G14" s="3">
        <f>SUM(G16:G27)</f>
        <v>0</v>
      </c>
      <c r="H14" s="3">
        <f>SUM(H16:H27)</f>
        <v>0</v>
      </c>
      <c r="I14" s="3">
        <f>COUNTIF(G16:G27,"X")</f>
        <v>10</v>
      </c>
      <c r="J14" s="3">
        <f>COUNTIF(H16:H27,"X")</f>
        <v>10</v>
      </c>
      <c r="K14" s="3">
        <f>COUNTIF(G16:G27,"-")</f>
        <v>0</v>
      </c>
      <c r="L14" s="3">
        <f>COUNTIF(H16:H27,"-")</f>
        <v>0</v>
      </c>
      <c r="M14" s="3">
        <f>10-K14</f>
        <v>10</v>
      </c>
      <c r="N14" s="3">
        <f>10-L14</f>
        <v>10</v>
      </c>
    </row>
    <row r="15" spans="1:24" x14ac:dyDescent="0.25">
      <c r="A15" s="2" t="s">
        <v>106</v>
      </c>
      <c r="B15" s="2" t="s">
        <v>105</v>
      </c>
      <c r="C15" s="40"/>
      <c r="D15" s="40"/>
      <c r="E15" s="104"/>
      <c r="O15" s="3">
        <f>SUM(G16:G21)</f>
        <v>0</v>
      </c>
      <c r="P15" s="3">
        <f>SUM(H16:H21)</f>
        <v>0</v>
      </c>
      <c r="Q15" s="3">
        <f>COUNTIF(G16:G21,"X")</f>
        <v>6</v>
      </c>
      <c r="R15" s="3">
        <f>COUNTIF(H16:H21,"X")</f>
        <v>6</v>
      </c>
      <c r="S15" s="3">
        <f>COUNTIF(G16:G21,"-")</f>
        <v>0</v>
      </c>
      <c r="T15" s="3">
        <f>COUNTIF(H16:H21,"-")</f>
        <v>0</v>
      </c>
      <c r="U15" s="3">
        <f>6-S15</f>
        <v>6</v>
      </c>
      <c r="V15" s="3">
        <f>6-T15</f>
        <v>6</v>
      </c>
      <c r="W15" s="44" t="str">
        <f>IF(Q15&lt;&gt;0,"Besvarelse mangler",IF(U15=0,"Ikke relevant",O15/U15))</f>
        <v>Besvarelse mangler</v>
      </c>
      <c r="X15" s="44" t="str">
        <f>IF(R15&lt;&gt;0,"Besvarelse mangler",IF(V15=0,"Ikke relevant",P15/V15))</f>
        <v>Besvarelse mangler</v>
      </c>
    </row>
    <row r="16" spans="1:24" ht="30" customHeight="1" x14ac:dyDescent="0.25">
      <c r="A16" s="13"/>
      <c r="B16" s="75" t="s">
        <v>151</v>
      </c>
      <c r="C16" s="39"/>
      <c r="D16" s="39"/>
      <c r="E16" s="108" t="s">
        <v>323</v>
      </c>
      <c r="G16" s="72" t="str">
        <f>IF(ISNUMBER(VALUE(LEFT(C16,1))),VALUE(LEFT(C16,1)),IF(LEFT(C16,1)="I","-","X"))</f>
        <v>X</v>
      </c>
      <c r="H16" s="72" t="str">
        <f>IF(ISNUMBER(VALUE(LEFT(D16,1))),VALUE(LEFT(D16,1)),IF(LEFT(D16,1)="I","-","X"))</f>
        <v>X</v>
      </c>
    </row>
    <row r="17" spans="1:24" ht="30" x14ac:dyDescent="0.25">
      <c r="A17" s="13"/>
      <c r="B17" s="75" t="s">
        <v>152</v>
      </c>
      <c r="C17" s="39"/>
      <c r="D17" s="39"/>
      <c r="E17" s="109"/>
      <c r="G17" s="72" t="str">
        <f t="shared" ref="G17:G21" si="0">IF(ISNUMBER(VALUE(LEFT(C17,1))),VALUE(LEFT(C17,1)),IF(LEFT(C17,1)="I","-","X"))</f>
        <v>X</v>
      </c>
      <c r="H17" s="72" t="str">
        <f t="shared" ref="H17:H21" si="1">IF(ISNUMBER(VALUE(LEFT(D17,1))),VALUE(LEFT(D17,1)),IF(LEFT(D17,1)="I","-","X"))</f>
        <v>X</v>
      </c>
    </row>
    <row r="18" spans="1:24" s="77" customFormat="1" x14ac:dyDescent="0.25">
      <c r="A18" s="13"/>
      <c r="B18" s="76" t="s">
        <v>153</v>
      </c>
      <c r="C18" s="39"/>
      <c r="D18" s="39"/>
      <c r="E18" s="109"/>
      <c r="G18" s="72" t="str">
        <f t="shared" si="0"/>
        <v>X</v>
      </c>
      <c r="H18" s="72" t="str">
        <f t="shared" si="1"/>
        <v>X</v>
      </c>
    </row>
    <row r="19" spans="1:24" ht="30" x14ac:dyDescent="0.25">
      <c r="A19" s="13"/>
      <c r="B19" s="75" t="s">
        <v>154</v>
      </c>
      <c r="C19" s="39"/>
      <c r="D19" s="39"/>
      <c r="E19" s="109"/>
      <c r="G19" s="72" t="str">
        <f t="shared" si="0"/>
        <v>X</v>
      </c>
      <c r="H19" s="72" t="str">
        <f t="shared" si="1"/>
        <v>X</v>
      </c>
    </row>
    <row r="20" spans="1:24" ht="15" customHeight="1" x14ac:dyDescent="0.25">
      <c r="A20" s="13"/>
      <c r="B20" s="75" t="s">
        <v>155</v>
      </c>
      <c r="C20" s="39"/>
      <c r="D20" s="39"/>
      <c r="E20" s="109"/>
      <c r="G20" s="72" t="str">
        <f t="shared" si="0"/>
        <v>X</v>
      </c>
      <c r="H20" s="72" t="str">
        <f t="shared" si="1"/>
        <v>X</v>
      </c>
    </row>
    <row r="21" spans="1:24" ht="15" customHeight="1" x14ac:dyDescent="0.25">
      <c r="A21" s="13"/>
      <c r="B21" s="78" t="s">
        <v>289</v>
      </c>
      <c r="C21" s="39"/>
      <c r="D21" s="39"/>
      <c r="E21" s="110"/>
      <c r="G21" s="72" t="str">
        <f t="shared" si="0"/>
        <v>X</v>
      </c>
      <c r="H21" s="72" t="str">
        <f t="shared" si="1"/>
        <v>X</v>
      </c>
    </row>
    <row r="22" spans="1:24" ht="15" customHeight="1" x14ac:dyDescent="0.25">
      <c r="A22" s="14" t="s">
        <v>107</v>
      </c>
      <c r="B22" s="14" t="s">
        <v>110</v>
      </c>
      <c r="C22" s="40"/>
      <c r="D22" s="40"/>
      <c r="E22" s="104"/>
      <c r="O22" s="3">
        <f>SUM(G23:G24)</f>
        <v>0</v>
      </c>
      <c r="P22" s="3">
        <f>SUM(H23:H24)</f>
        <v>0</v>
      </c>
      <c r="Q22" s="3">
        <f>COUNTIF(G23:G24,"X")</f>
        <v>2</v>
      </c>
      <c r="R22" s="3">
        <f>COUNTIF(H23:H24,"X")</f>
        <v>2</v>
      </c>
      <c r="S22" s="3">
        <f>COUNTIF(G23:G24,"-")</f>
        <v>0</v>
      </c>
      <c r="T22" s="3">
        <f>COUNTIF(H23:H24,"-")</f>
        <v>0</v>
      </c>
      <c r="U22" s="3">
        <f>2-S22</f>
        <v>2</v>
      </c>
      <c r="V22" s="3">
        <f>2-T22</f>
        <v>2</v>
      </c>
      <c r="W22" s="44" t="str">
        <f>IF(Q22&lt;&gt;0,"Besvarelse mangler",IF(U22=0,"Ikke relevant",O22/U22))</f>
        <v>Besvarelse mangler</v>
      </c>
      <c r="X22" s="44" t="str">
        <f>IF(R22&lt;&gt;0,"Besvarelse mangler",IF(V22=0,"Ikke relevant",P22/V22))</f>
        <v>Besvarelse mangler</v>
      </c>
    </row>
    <row r="23" spans="1:24" ht="45" x14ac:dyDescent="0.25">
      <c r="A23" s="74"/>
      <c r="B23" s="79" t="s">
        <v>290</v>
      </c>
      <c r="C23" s="39"/>
      <c r="D23" s="39"/>
      <c r="E23" s="108" t="s">
        <v>324</v>
      </c>
      <c r="G23" s="72" t="str">
        <f t="shared" ref="G23:G24" si="2">IF(ISNUMBER(VALUE(LEFT(C23,1))),VALUE(LEFT(C23,1)),IF(LEFT(C23,1)="I","-","X"))</f>
        <v>X</v>
      </c>
      <c r="H23" s="72" t="str">
        <f t="shared" ref="H23:H24" si="3">IF(ISNUMBER(VALUE(LEFT(D23,1))),VALUE(LEFT(D23,1)),IF(LEFT(D23,1)="I","-","X"))</f>
        <v>X</v>
      </c>
    </row>
    <row r="24" spans="1:24" ht="15" customHeight="1" x14ac:dyDescent="0.25">
      <c r="A24" s="74"/>
      <c r="B24" s="74" t="s">
        <v>148</v>
      </c>
      <c r="C24" s="39"/>
      <c r="D24" s="39"/>
      <c r="E24" s="110"/>
      <c r="G24" s="72" t="str">
        <f t="shared" si="2"/>
        <v>X</v>
      </c>
      <c r="H24" s="72" t="str">
        <f t="shared" si="3"/>
        <v>X</v>
      </c>
    </row>
    <row r="25" spans="1:24" ht="15" customHeight="1" x14ac:dyDescent="0.25">
      <c r="A25" s="14" t="s">
        <v>109</v>
      </c>
      <c r="B25" s="14" t="s">
        <v>108</v>
      </c>
      <c r="C25" s="40"/>
      <c r="D25" s="40"/>
      <c r="E25" s="104"/>
      <c r="O25" s="3">
        <f>SUM(G26:G27)</f>
        <v>0</v>
      </c>
      <c r="P25" s="3">
        <f>SUM(H26:H27)</f>
        <v>0</v>
      </c>
      <c r="Q25" s="3">
        <f>COUNTIF(G26:G27,"X")</f>
        <v>2</v>
      </c>
      <c r="R25" s="3">
        <f>COUNTIF(H26:H27,"X")</f>
        <v>2</v>
      </c>
      <c r="S25" s="3">
        <f>COUNTIF(G26:G27,"-")</f>
        <v>0</v>
      </c>
      <c r="T25" s="3">
        <f>COUNTIF(H26:H27,"-")</f>
        <v>0</v>
      </c>
      <c r="U25" s="3">
        <f>2-S25</f>
        <v>2</v>
      </c>
      <c r="V25" s="3">
        <f>2-T25</f>
        <v>2</v>
      </c>
      <c r="W25" s="44" t="str">
        <f>IF(Q25&lt;&gt;0,"Besvarelse mangler",IF(U25=0,"Ikke relevant",O25/U25))</f>
        <v>Besvarelse mangler</v>
      </c>
      <c r="X25" s="44" t="str">
        <f>IF(R25&lt;&gt;0,"Besvarelse mangler",IF(V25=0,"Ikke relevant",P25/V25))</f>
        <v>Besvarelse mangler</v>
      </c>
    </row>
    <row r="26" spans="1:24" ht="15" customHeight="1" x14ac:dyDescent="0.25">
      <c r="A26" s="74"/>
      <c r="B26" s="79" t="s">
        <v>149</v>
      </c>
      <c r="C26" s="39"/>
      <c r="D26" s="39"/>
      <c r="E26" s="108" t="s">
        <v>325</v>
      </c>
      <c r="G26" s="72" t="str">
        <f t="shared" ref="G26:G27" si="4">IF(ISNUMBER(VALUE(LEFT(C26,1))),VALUE(LEFT(C26,1)),IF(LEFT(C26,1)="I","-","X"))</f>
        <v>X</v>
      </c>
      <c r="H26" s="72" t="str">
        <f t="shared" ref="H26:H27" si="5">IF(ISNUMBER(VALUE(LEFT(D26,1))),VALUE(LEFT(D26,1)),IF(LEFT(D26,1)="I","-","X"))</f>
        <v>X</v>
      </c>
    </row>
    <row r="27" spans="1:24" ht="45" x14ac:dyDescent="0.25">
      <c r="A27" s="74"/>
      <c r="B27" s="74" t="s">
        <v>150</v>
      </c>
      <c r="C27" s="39"/>
      <c r="D27" s="39"/>
      <c r="E27" s="110"/>
      <c r="G27" s="72" t="str">
        <f t="shared" si="4"/>
        <v>X</v>
      </c>
      <c r="H27" s="72" t="str">
        <f t="shared" si="5"/>
        <v>X</v>
      </c>
    </row>
    <row r="28" spans="1:24" s="3" customFormat="1" ht="18.75" x14ac:dyDescent="0.3">
      <c r="A28" s="31">
        <v>6</v>
      </c>
      <c r="B28" s="66" t="s">
        <v>111</v>
      </c>
      <c r="C28" s="44" t="str">
        <f>IF(I28&lt;&gt;0,"Besvarelse mangler",IF(M28=0,"Ikke relevant",G28/M28))</f>
        <v>Besvarelse mangler</v>
      </c>
      <c r="D28" s="44" t="str">
        <f>IF(J28&lt;&gt;0,"Besvarelse mangler",IF(N28=0,"Ikke relevant",H28/N28))</f>
        <v>Besvarelse mangler</v>
      </c>
      <c r="E28" s="105"/>
      <c r="G28" s="3">
        <f>SUM(G30:G46)</f>
        <v>0</v>
      </c>
      <c r="H28" s="3">
        <f>SUM(H30:H46)</f>
        <v>0</v>
      </c>
      <c r="I28" s="3">
        <f>COUNTIF(G30:G46,"X")</f>
        <v>16</v>
      </c>
      <c r="J28" s="3">
        <f>COUNTIF(H30:H46,"X")</f>
        <v>16</v>
      </c>
      <c r="K28" s="3">
        <f>COUNTIF(G30:G46,"-")</f>
        <v>0</v>
      </c>
      <c r="L28" s="3">
        <f>COUNTIF(H30:H46,"-")</f>
        <v>0</v>
      </c>
      <c r="M28" s="3">
        <f>16-K28</f>
        <v>16</v>
      </c>
      <c r="N28" s="3">
        <f>16-L28</f>
        <v>16</v>
      </c>
    </row>
    <row r="29" spans="1:24" ht="15" customHeight="1" x14ac:dyDescent="0.25">
      <c r="A29" s="14" t="s">
        <v>113</v>
      </c>
      <c r="B29" s="14" t="s">
        <v>112</v>
      </c>
      <c r="C29" s="40"/>
      <c r="D29" s="40"/>
      <c r="E29" s="104"/>
      <c r="O29" s="3">
        <f>SUM(G30:G42)</f>
        <v>0</v>
      </c>
      <c r="P29" s="3">
        <f>SUM(H30:H42)</f>
        <v>0</v>
      </c>
      <c r="Q29" s="3">
        <f>COUNTIF(G30:G42,"X")</f>
        <v>13</v>
      </c>
      <c r="R29" s="3">
        <f>COUNTIF(H30:H42,"X")</f>
        <v>13</v>
      </c>
      <c r="S29" s="3">
        <f>COUNTIF(G30:G42,"-")</f>
        <v>0</v>
      </c>
      <c r="T29" s="3">
        <f>COUNTIF(H30:H42,"-")</f>
        <v>0</v>
      </c>
      <c r="U29" s="3">
        <f>11-S29</f>
        <v>11</v>
      </c>
      <c r="V29" s="3">
        <f>11-T29</f>
        <v>11</v>
      </c>
      <c r="W29" s="44" t="str">
        <f>IF(Q29&lt;&gt;0,"Besvarelse mangler",IF(U29=0,"Ikke relevant",O29/U29))</f>
        <v>Besvarelse mangler</v>
      </c>
      <c r="X29" s="44" t="str">
        <f>IF(R29&lt;&gt;0,"Besvarelse mangler",IF(V29=0,"Ikke relevant",P29/V29))</f>
        <v>Besvarelse mangler</v>
      </c>
    </row>
    <row r="30" spans="1:24" ht="45" customHeight="1" x14ac:dyDescent="0.25">
      <c r="A30" s="74"/>
      <c r="B30" s="74" t="s">
        <v>156</v>
      </c>
      <c r="C30" s="39"/>
      <c r="D30" s="39"/>
      <c r="E30" s="108" t="s">
        <v>326</v>
      </c>
      <c r="G30" s="72" t="str">
        <f t="shared" ref="G30:H44" si="6">IF(ISNUMBER(VALUE(LEFT(C30,1))),VALUE(LEFT(C30,1)),IF(LEFT(C30,1)="I","-","X"))</f>
        <v>X</v>
      </c>
      <c r="H30" s="72" t="str">
        <f t="shared" si="6"/>
        <v>X</v>
      </c>
    </row>
    <row r="31" spans="1:24" ht="30" customHeight="1" x14ac:dyDescent="0.25">
      <c r="A31" s="74"/>
      <c r="B31" s="74" t="s">
        <v>157</v>
      </c>
      <c r="C31" s="39"/>
      <c r="D31" s="39"/>
      <c r="E31" s="109"/>
      <c r="G31" s="72" t="str">
        <f t="shared" si="6"/>
        <v>X</v>
      </c>
      <c r="H31" s="72" t="str">
        <f t="shared" si="6"/>
        <v>X</v>
      </c>
    </row>
    <row r="32" spans="1:24" ht="30" customHeight="1" x14ac:dyDescent="0.25">
      <c r="A32" s="74"/>
      <c r="B32" s="79" t="s">
        <v>298</v>
      </c>
      <c r="C32" s="39"/>
      <c r="D32" s="39"/>
      <c r="E32" s="109"/>
      <c r="G32" s="72" t="str">
        <f t="shared" si="6"/>
        <v>X</v>
      </c>
      <c r="H32" s="72" t="str">
        <f t="shared" si="6"/>
        <v>X</v>
      </c>
    </row>
    <row r="33" spans="1:24" ht="30" customHeight="1" x14ac:dyDescent="0.25">
      <c r="A33" s="74"/>
      <c r="B33" s="74" t="s">
        <v>165</v>
      </c>
      <c r="C33" s="39"/>
      <c r="D33" s="39"/>
      <c r="E33" s="109"/>
      <c r="G33" s="72" t="str">
        <f t="shared" si="6"/>
        <v>X</v>
      </c>
      <c r="H33" s="72" t="str">
        <f t="shared" si="6"/>
        <v>X</v>
      </c>
    </row>
    <row r="34" spans="1:24" ht="30" customHeight="1" x14ac:dyDescent="0.25">
      <c r="A34" s="74"/>
      <c r="B34" s="74" t="s">
        <v>164</v>
      </c>
      <c r="C34" s="39"/>
      <c r="D34" s="39"/>
      <c r="E34" s="109"/>
      <c r="G34" s="72" t="str">
        <f t="shared" si="6"/>
        <v>X</v>
      </c>
      <c r="H34" s="72" t="str">
        <f t="shared" si="6"/>
        <v>X</v>
      </c>
    </row>
    <row r="35" spans="1:24" ht="45" x14ac:dyDescent="0.25">
      <c r="A35" s="15"/>
      <c r="B35" s="15" t="s">
        <v>160</v>
      </c>
      <c r="C35" s="39"/>
      <c r="D35" s="39"/>
      <c r="E35" s="109"/>
      <c r="G35" s="72" t="str">
        <f t="shared" si="6"/>
        <v>X</v>
      </c>
      <c r="H35" s="72" t="str">
        <f t="shared" si="6"/>
        <v>X</v>
      </c>
    </row>
    <row r="36" spans="1:24" ht="30" x14ac:dyDescent="0.25">
      <c r="A36" s="74"/>
      <c r="B36" s="74" t="s">
        <v>161</v>
      </c>
      <c r="C36" s="39"/>
      <c r="D36" s="39"/>
      <c r="E36" s="109"/>
      <c r="G36" s="72" t="str">
        <f t="shared" si="6"/>
        <v>X</v>
      </c>
      <c r="H36" s="72" t="str">
        <f t="shared" si="6"/>
        <v>X</v>
      </c>
    </row>
    <row r="37" spans="1:24" x14ac:dyDescent="0.25">
      <c r="A37" s="74"/>
      <c r="B37" s="74" t="s">
        <v>162</v>
      </c>
      <c r="C37" s="39"/>
      <c r="D37" s="39"/>
      <c r="E37" s="109"/>
      <c r="G37" s="72" t="str">
        <f t="shared" si="6"/>
        <v>X</v>
      </c>
      <c r="H37" s="72" t="str">
        <f t="shared" si="6"/>
        <v>X</v>
      </c>
    </row>
    <row r="38" spans="1:24" ht="45" customHeight="1" x14ac:dyDescent="0.25">
      <c r="A38" s="74"/>
      <c r="B38" s="74" t="s">
        <v>166</v>
      </c>
      <c r="C38" s="39"/>
      <c r="D38" s="39"/>
      <c r="E38" s="109"/>
      <c r="G38" s="72" t="str">
        <f t="shared" si="6"/>
        <v>X</v>
      </c>
      <c r="H38" s="72" t="str">
        <f t="shared" si="6"/>
        <v>X</v>
      </c>
    </row>
    <row r="39" spans="1:24" ht="30" customHeight="1" x14ac:dyDescent="0.25">
      <c r="A39" s="74"/>
      <c r="B39" s="74" t="s">
        <v>167</v>
      </c>
      <c r="C39" s="39"/>
      <c r="D39" s="39"/>
      <c r="E39" s="109"/>
      <c r="G39" s="72" t="str">
        <f t="shared" si="6"/>
        <v>X</v>
      </c>
      <c r="H39" s="72" t="str">
        <f t="shared" si="6"/>
        <v>X</v>
      </c>
    </row>
    <row r="40" spans="1:24" ht="30" customHeight="1" x14ac:dyDescent="0.25">
      <c r="A40" s="74"/>
      <c r="B40" s="74" t="s">
        <v>168</v>
      </c>
      <c r="C40" s="39"/>
      <c r="D40" s="39"/>
      <c r="E40" s="109"/>
      <c r="G40" s="72" t="str">
        <f t="shared" si="6"/>
        <v>X</v>
      </c>
      <c r="H40" s="72" t="str">
        <f t="shared" si="6"/>
        <v>X</v>
      </c>
    </row>
    <row r="41" spans="1:24" ht="30" customHeight="1" x14ac:dyDescent="0.25">
      <c r="A41" s="74"/>
      <c r="B41" s="74" t="s">
        <v>299</v>
      </c>
      <c r="C41" s="39"/>
      <c r="D41" s="39"/>
      <c r="E41" s="109"/>
      <c r="G41" s="72" t="str">
        <f t="shared" si="6"/>
        <v>X</v>
      </c>
      <c r="H41" s="72" t="str">
        <f t="shared" si="6"/>
        <v>X</v>
      </c>
    </row>
    <row r="42" spans="1:24" ht="15" customHeight="1" x14ac:dyDescent="0.25">
      <c r="A42" s="74"/>
      <c r="B42" s="74" t="s">
        <v>163</v>
      </c>
      <c r="C42" s="39"/>
      <c r="D42" s="39"/>
      <c r="E42" s="110"/>
      <c r="G42" s="72" t="str">
        <f t="shared" si="6"/>
        <v>X</v>
      </c>
      <c r="H42" s="72" t="str">
        <f t="shared" si="6"/>
        <v>X</v>
      </c>
    </row>
    <row r="43" spans="1:24" ht="15" customHeight="1" x14ac:dyDescent="0.25">
      <c r="A43" s="14" t="s">
        <v>114</v>
      </c>
      <c r="B43" s="14" t="s">
        <v>169</v>
      </c>
      <c r="C43" s="40"/>
      <c r="D43" s="40"/>
      <c r="E43" s="104"/>
      <c r="O43" s="3">
        <f>SUM(G44:G46)</f>
        <v>0</v>
      </c>
      <c r="P43" s="3">
        <f>SUM(H44:H46)</f>
        <v>0</v>
      </c>
      <c r="Q43" s="3">
        <f>COUNTIF(G44:G46,"X")</f>
        <v>3</v>
      </c>
      <c r="R43" s="3">
        <f>COUNTIF(H44:H46,"X")</f>
        <v>3</v>
      </c>
      <c r="S43" s="3">
        <f>COUNTIF(G44:G46,"-")</f>
        <v>0</v>
      </c>
      <c r="T43" s="3">
        <f>COUNTIF(H44:H46,"-")</f>
        <v>0</v>
      </c>
      <c r="U43" s="3">
        <f>3-S43</f>
        <v>3</v>
      </c>
      <c r="V43" s="3">
        <f>3-T43</f>
        <v>3</v>
      </c>
      <c r="W43" s="44" t="str">
        <f>IF(Q43&lt;&gt;0,"Besvarelse mangler",IF(U43=0,"Ikke relevant",O43/U43))</f>
        <v>Besvarelse mangler</v>
      </c>
      <c r="X43" s="44" t="str">
        <f>IF(R43&lt;&gt;0,"Besvarelse mangler",IF(V43=0,"Ikke relevant",P43/V43))</f>
        <v>Besvarelse mangler</v>
      </c>
    </row>
    <row r="44" spans="1:24" ht="45" x14ac:dyDescent="0.25">
      <c r="A44" s="74"/>
      <c r="B44" s="74" t="s">
        <v>300</v>
      </c>
      <c r="C44" s="39"/>
      <c r="D44" s="39"/>
      <c r="E44" s="108" t="s">
        <v>327</v>
      </c>
      <c r="G44" s="72" t="str">
        <f t="shared" si="6"/>
        <v>X</v>
      </c>
      <c r="H44" s="72" t="str">
        <f t="shared" si="6"/>
        <v>X</v>
      </c>
    </row>
    <row r="45" spans="1:24" ht="15.75" customHeight="1" x14ac:dyDescent="0.25">
      <c r="A45" s="74"/>
      <c r="B45" s="74" t="s">
        <v>172</v>
      </c>
      <c r="C45" s="39"/>
      <c r="D45" s="39"/>
      <c r="E45" s="109"/>
      <c r="G45" s="72" t="str">
        <f t="shared" ref="G45:G46" si="7">IF(ISNUMBER(VALUE(LEFT(C45,1))),VALUE(LEFT(C45,1)),IF(LEFT(C45,1)="I","-","X"))</f>
        <v>X</v>
      </c>
      <c r="H45" s="72" t="str">
        <f t="shared" ref="H45:H46" si="8">IF(ISNUMBER(VALUE(LEFT(D45,1))),VALUE(LEFT(D45,1)),IF(LEFT(D45,1)="I","-","X"))</f>
        <v>X</v>
      </c>
    </row>
    <row r="46" spans="1:24" ht="45" x14ac:dyDescent="0.25">
      <c r="A46" s="74"/>
      <c r="B46" s="74" t="s">
        <v>197</v>
      </c>
      <c r="C46" s="39"/>
      <c r="D46" s="39"/>
      <c r="E46" s="110"/>
      <c r="G46" s="72" t="str">
        <f t="shared" si="7"/>
        <v>X</v>
      </c>
      <c r="H46" s="72" t="str">
        <f t="shared" si="8"/>
        <v>X</v>
      </c>
    </row>
    <row r="47" spans="1:24" s="3" customFormat="1" ht="18.75" x14ac:dyDescent="0.3">
      <c r="A47" s="31">
        <v>7</v>
      </c>
      <c r="B47" s="66" t="s">
        <v>115</v>
      </c>
      <c r="C47" s="44" t="str">
        <f>IF(I47&lt;&gt;0,"Besvarelse mangler",IF(M47=0,"Ikke relevant",G47/M47))</f>
        <v>Besvarelse mangler</v>
      </c>
      <c r="D47" s="44" t="str">
        <f>IF(J47&lt;&gt;0,"Besvarelse mangler",IF(N47=0,"Ikke relevant",H47/N47))</f>
        <v>Besvarelse mangler</v>
      </c>
      <c r="E47" s="105"/>
      <c r="G47" s="3">
        <f>SUM(G49:G63)</f>
        <v>0</v>
      </c>
      <c r="H47" s="3">
        <f>SUM(H49:H63)</f>
        <v>0</v>
      </c>
      <c r="I47" s="3">
        <f>COUNTIF(G49:G63,"X")</f>
        <v>11</v>
      </c>
      <c r="J47" s="3">
        <f>COUNTIF(H49:H63,"X")</f>
        <v>11</v>
      </c>
      <c r="K47" s="3">
        <f>COUNTIF(G49:G63,"-")</f>
        <v>0</v>
      </c>
      <c r="L47" s="3">
        <f>COUNTIF(H49:H63,"-")</f>
        <v>0</v>
      </c>
      <c r="M47" s="3">
        <f>11-K47</f>
        <v>11</v>
      </c>
      <c r="N47" s="3">
        <f>11-L47</f>
        <v>11</v>
      </c>
    </row>
    <row r="48" spans="1:24" ht="15.75" customHeight="1" x14ac:dyDescent="0.25">
      <c r="A48" s="14" t="s">
        <v>117</v>
      </c>
      <c r="B48" s="14" t="s">
        <v>116</v>
      </c>
      <c r="C48" s="40"/>
      <c r="D48" s="40"/>
      <c r="E48" s="104"/>
    </row>
    <row r="49" spans="1:24" ht="30" x14ac:dyDescent="0.25">
      <c r="A49" s="74"/>
      <c r="B49" s="74" t="s">
        <v>170</v>
      </c>
      <c r="C49" s="39"/>
      <c r="D49" s="39"/>
      <c r="E49" s="103" t="s">
        <v>328</v>
      </c>
      <c r="G49" s="72" t="str">
        <f t="shared" ref="G49:H49" si="9">IF(ISNUMBER(VALUE(LEFT(C49,1))),VALUE(LEFT(C49,1)),IF(LEFT(C49,1)="I","-","X"))</f>
        <v>X</v>
      </c>
      <c r="H49" s="72" t="str">
        <f t="shared" si="9"/>
        <v>X</v>
      </c>
    </row>
    <row r="50" spans="1:24" ht="15.75" customHeight="1" x14ac:dyDescent="0.25">
      <c r="A50" s="14" t="s">
        <v>119</v>
      </c>
      <c r="B50" s="14" t="s">
        <v>118</v>
      </c>
      <c r="C50" s="40"/>
      <c r="D50" s="40"/>
      <c r="E50" s="104"/>
      <c r="O50" s="3">
        <f>SUM(G51:G53)</f>
        <v>0</v>
      </c>
      <c r="P50" s="3">
        <f>SUM(H51:H53)</f>
        <v>0</v>
      </c>
      <c r="Q50" s="3">
        <f>COUNTIF(G51:G53,"X")</f>
        <v>3</v>
      </c>
      <c r="R50" s="3">
        <f>COUNTIF(H51:H53,"X")</f>
        <v>3</v>
      </c>
      <c r="S50" s="3">
        <f>COUNTIF(G51:G53,"-")</f>
        <v>0</v>
      </c>
      <c r="T50" s="3">
        <f>COUNTIF(H51:H53,"-")</f>
        <v>0</v>
      </c>
      <c r="U50" s="3">
        <f>3-S50</f>
        <v>3</v>
      </c>
      <c r="V50" s="3">
        <f>3-T50</f>
        <v>3</v>
      </c>
      <c r="W50" s="44" t="str">
        <f>IF(Q50&lt;&gt;0,"Besvarelse mangler",IF(U50=0,"Ikke relevant",O50/U50))</f>
        <v>Besvarelse mangler</v>
      </c>
      <c r="X50" s="44" t="str">
        <f>IF(R50&lt;&gt;0,"Besvarelse mangler",IF(V50=0,"Ikke relevant",P50/V50))</f>
        <v>Besvarelse mangler</v>
      </c>
    </row>
    <row r="51" spans="1:24" ht="31.5" customHeight="1" x14ac:dyDescent="0.25">
      <c r="A51" s="74"/>
      <c r="B51" s="74" t="s">
        <v>171</v>
      </c>
      <c r="C51" s="39"/>
      <c r="D51" s="39"/>
      <c r="E51" s="108" t="s">
        <v>329</v>
      </c>
      <c r="G51" s="72" t="str">
        <f t="shared" ref="G51:H53" si="10">IF(ISNUMBER(VALUE(LEFT(C51,1))),VALUE(LEFT(C51,1)),IF(LEFT(C51,1)="I","-","X"))</f>
        <v>X</v>
      </c>
      <c r="H51" s="72" t="str">
        <f t="shared" si="10"/>
        <v>X</v>
      </c>
    </row>
    <row r="52" spans="1:24" ht="30" x14ac:dyDescent="0.25">
      <c r="A52" s="74"/>
      <c r="B52" s="74" t="s">
        <v>174</v>
      </c>
      <c r="C52" s="39"/>
      <c r="D52" s="39"/>
      <c r="E52" s="109"/>
      <c r="G52" s="72" t="str">
        <f t="shared" si="10"/>
        <v>X</v>
      </c>
      <c r="H52" s="72" t="str">
        <f t="shared" si="10"/>
        <v>X</v>
      </c>
    </row>
    <row r="53" spans="1:24" x14ac:dyDescent="0.25">
      <c r="A53" s="74"/>
      <c r="B53" s="74" t="s">
        <v>173</v>
      </c>
      <c r="C53" s="39"/>
      <c r="D53" s="39"/>
      <c r="E53" s="110"/>
      <c r="G53" s="72" t="str">
        <f t="shared" si="10"/>
        <v>X</v>
      </c>
      <c r="H53" s="72" t="str">
        <f t="shared" si="10"/>
        <v>X</v>
      </c>
    </row>
    <row r="54" spans="1:24" ht="15.75" customHeight="1" x14ac:dyDescent="0.25">
      <c r="A54" s="14" t="s">
        <v>123</v>
      </c>
      <c r="B54" s="14" t="s">
        <v>120</v>
      </c>
      <c r="C54" s="40"/>
      <c r="D54" s="40"/>
      <c r="E54" s="104"/>
    </row>
    <row r="55" spans="1:24" ht="48" customHeight="1" x14ac:dyDescent="0.25">
      <c r="A55" s="74"/>
      <c r="B55" s="74" t="s">
        <v>301</v>
      </c>
      <c r="C55" s="39"/>
      <c r="D55" s="39"/>
      <c r="E55" s="103" t="s">
        <v>330</v>
      </c>
      <c r="G55" s="72" t="str">
        <f t="shared" ref="G55" si="11">IF(ISNUMBER(VALUE(LEFT(C55,1))),VALUE(LEFT(C55,1)),IF(LEFT(C55,1)="I","-","X"))</f>
        <v>X</v>
      </c>
      <c r="H55" s="72" t="str">
        <f t="shared" ref="H55" si="12">IF(ISNUMBER(VALUE(LEFT(D55,1))),VALUE(LEFT(D55,1)),IF(LEFT(D55,1)="I","-","X"))</f>
        <v>X</v>
      </c>
    </row>
    <row r="56" spans="1:24" ht="15.75" customHeight="1" x14ac:dyDescent="0.25">
      <c r="A56" s="14" t="s">
        <v>124</v>
      </c>
      <c r="B56" s="14" t="s">
        <v>121</v>
      </c>
      <c r="C56" s="40"/>
      <c r="D56" s="40"/>
      <c r="E56" s="104"/>
    </row>
    <row r="57" spans="1:24" ht="45" x14ac:dyDescent="0.25">
      <c r="A57" s="74"/>
      <c r="B57" s="74" t="s">
        <v>175</v>
      </c>
      <c r="C57" s="39"/>
      <c r="D57" s="39"/>
      <c r="E57" s="103" t="s">
        <v>331</v>
      </c>
      <c r="G57" s="72" t="str">
        <f t="shared" ref="G57" si="13">IF(ISNUMBER(VALUE(LEFT(C57,1))),VALUE(LEFT(C57,1)),IF(LEFT(C57,1)="I","-","X"))</f>
        <v>X</v>
      </c>
      <c r="H57" s="72" t="str">
        <f t="shared" ref="H57" si="14">IF(ISNUMBER(VALUE(LEFT(D57,1))),VALUE(LEFT(D57,1)),IF(LEFT(D57,1)="I","-","X"))</f>
        <v>X</v>
      </c>
    </row>
    <row r="58" spans="1:24" ht="15.75" customHeight="1" x14ac:dyDescent="0.25">
      <c r="A58" s="14" t="s">
        <v>125</v>
      </c>
      <c r="B58" s="14" t="s">
        <v>122</v>
      </c>
      <c r="C58" s="40"/>
      <c r="D58" s="40"/>
      <c r="E58" s="104"/>
      <c r="O58" s="3">
        <f>SUM(G59:G63)</f>
        <v>0</v>
      </c>
      <c r="P58" s="3">
        <f>SUM(H59:H63)</f>
        <v>0</v>
      </c>
      <c r="Q58" s="3">
        <f>COUNTIF(G59:G63,"X")</f>
        <v>5</v>
      </c>
      <c r="R58" s="3">
        <f>COUNTIF(H59:H63,"X")</f>
        <v>5</v>
      </c>
      <c r="S58" s="3">
        <f>COUNTIF(G59:G63,"-")</f>
        <v>0</v>
      </c>
      <c r="T58" s="3">
        <f>COUNTIF(H59:H63,"-")</f>
        <v>0</v>
      </c>
      <c r="U58" s="3">
        <f>5-S58</f>
        <v>5</v>
      </c>
      <c r="V58" s="3">
        <f>5-T58</f>
        <v>5</v>
      </c>
      <c r="W58" s="44" t="str">
        <f>IF(Q58&lt;&gt;0,"Besvarelse mangler",IF(U58=0,"Ikke relevant",O58/U58))</f>
        <v>Besvarelse mangler</v>
      </c>
      <c r="X58" s="44" t="str">
        <f>IF(R58&lt;&gt;0,"Besvarelse mangler",IF(V58=0,"Ikke relevant",P58/V58))</f>
        <v>Besvarelse mangler</v>
      </c>
    </row>
    <row r="59" spans="1:24" ht="30" x14ac:dyDescent="0.25">
      <c r="A59" s="16"/>
      <c r="B59" s="16" t="s">
        <v>176</v>
      </c>
      <c r="C59" s="39"/>
      <c r="D59" s="39"/>
      <c r="E59" s="108" t="s">
        <v>332</v>
      </c>
      <c r="G59" s="72" t="str">
        <f t="shared" ref="G59:H63" si="15">IF(ISNUMBER(VALUE(LEFT(C59,1))),VALUE(LEFT(C59,1)),IF(LEFT(C59,1)="I","-","X"))</f>
        <v>X</v>
      </c>
      <c r="H59" s="72" t="str">
        <f t="shared" si="15"/>
        <v>X</v>
      </c>
    </row>
    <row r="60" spans="1:24" ht="45" x14ac:dyDescent="0.25">
      <c r="A60" s="16"/>
      <c r="B60" s="16" t="s">
        <v>177</v>
      </c>
      <c r="C60" s="39"/>
      <c r="D60" s="39"/>
      <c r="E60" s="109"/>
      <c r="G60" s="72" t="str">
        <f t="shared" si="15"/>
        <v>X</v>
      </c>
      <c r="H60" s="72" t="str">
        <f t="shared" si="15"/>
        <v>X</v>
      </c>
    </row>
    <row r="61" spans="1:24" ht="15" customHeight="1" x14ac:dyDescent="0.25">
      <c r="A61" s="16"/>
      <c r="B61" s="16" t="s">
        <v>178</v>
      </c>
      <c r="C61" s="39"/>
      <c r="D61" s="39"/>
      <c r="E61" s="109"/>
      <c r="G61" s="72" t="str">
        <f t="shared" si="15"/>
        <v>X</v>
      </c>
      <c r="H61" s="72" t="str">
        <f t="shared" si="15"/>
        <v>X</v>
      </c>
    </row>
    <row r="62" spans="1:24" ht="29.25" customHeight="1" x14ac:dyDescent="0.25">
      <c r="A62" s="16"/>
      <c r="B62" s="16" t="s">
        <v>179</v>
      </c>
      <c r="C62" s="39"/>
      <c r="D62" s="39"/>
      <c r="E62" s="109"/>
      <c r="G62" s="72" t="str">
        <f t="shared" si="15"/>
        <v>X</v>
      </c>
      <c r="H62" s="72" t="str">
        <f t="shared" si="15"/>
        <v>X</v>
      </c>
    </row>
    <row r="63" spans="1:24" ht="30.75" customHeight="1" x14ac:dyDescent="0.25">
      <c r="A63" s="16"/>
      <c r="B63" s="16" t="s">
        <v>182</v>
      </c>
      <c r="C63" s="39"/>
      <c r="D63" s="39"/>
      <c r="E63" s="110"/>
      <c r="G63" s="72" t="str">
        <f t="shared" si="15"/>
        <v>X</v>
      </c>
      <c r="H63" s="72" t="str">
        <f t="shared" si="15"/>
        <v>X</v>
      </c>
    </row>
    <row r="64" spans="1:24" s="3" customFormat="1" ht="18.75" x14ac:dyDescent="0.3">
      <c r="A64" s="31">
        <v>8</v>
      </c>
      <c r="B64" s="66" t="s">
        <v>126</v>
      </c>
      <c r="C64" s="44" t="str">
        <f>IF(I64&lt;&gt;0,"Besvarelse mangler",IF(M64=0,"Ikke relevant",G64/M64))</f>
        <v>Besvarelse mangler</v>
      </c>
      <c r="D64" s="44" t="str">
        <f>IF(J64&lt;&gt;0,"Besvarelse mangler",IF(N64=0,"Ikke relevant",H64/N64))</f>
        <v>Besvarelse mangler</v>
      </c>
      <c r="E64" s="105"/>
      <c r="G64" s="3">
        <f>SUM(G66:G73)</f>
        <v>0</v>
      </c>
      <c r="H64" s="3">
        <f>SUM(H66:H73)</f>
        <v>0</v>
      </c>
      <c r="I64" s="3">
        <f>COUNTIF(G66:G73,"X")</f>
        <v>6</v>
      </c>
      <c r="J64" s="3">
        <f>COUNTIF(H66:H73,"X")</f>
        <v>6</v>
      </c>
      <c r="K64" s="3">
        <f>COUNTIF(G66:G73,"-")</f>
        <v>0</v>
      </c>
      <c r="L64" s="3">
        <f>COUNTIF(H66:H73,"-")</f>
        <v>0</v>
      </c>
      <c r="M64" s="3">
        <f>6-K64</f>
        <v>6</v>
      </c>
      <c r="N64" s="3">
        <f>6-L64</f>
        <v>6</v>
      </c>
    </row>
    <row r="65" spans="1:24" ht="15.75" customHeight="1" x14ac:dyDescent="0.25">
      <c r="A65" s="14" t="s">
        <v>128</v>
      </c>
      <c r="B65" s="14" t="s">
        <v>127</v>
      </c>
      <c r="C65" s="40"/>
      <c r="D65" s="40"/>
      <c r="E65" s="104"/>
      <c r="O65" s="3">
        <f>SUM(G66:G69)</f>
        <v>0</v>
      </c>
      <c r="P65" s="3">
        <f>SUM(H66:H69)</f>
        <v>0</v>
      </c>
      <c r="Q65" s="3">
        <f>COUNTIF(G66:G69,"X")</f>
        <v>4</v>
      </c>
      <c r="R65" s="3">
        <f>COUNTIF(H66:H69,"X")</f>
        <v>4</v>
      </c>
      <c r="S65" s="3">
        <f>COUNTIF(G66:G69,"-")</f>
        <v>0</v>
      </c>
      <c r="T65" s="3">
        <f>COUNTIF(H66:H70,"-")</f>
        <v>0</v>
      </c>
      <c r="U65" s="3">
        <f>4-S64</f>
        <v>4</v>
      </c>
      <c r="V65" s="3">
        <f>4-T64</f>
        <v>4</v>
      </c>
      <c r="W65" s="44" t="str">
        <f>IF(Q65&lt;&gt;0,"Besvarelse mangler",IF(U65=0,"Ikke relevant",O65/U65))</f>
        <v>Besvarelse mangler</v>
      </c>
      <c r="X65" s="44" t="str">
        <f>IF(R65&lt;&gt;0,"Besvarelse mangler",IF(V65=0,"Ikke relevant",P65/V65))</f>
        <v>Besvarelse mangler</v>
      </c>
    </row>
    <row r="66" spans="1:24" ht="45" x14ac:dyDescent="0.25">
      <c r="A66" s="74"/>
      <c r="B66" s="74" t="s">
        <v>180</v>
      </c>
      <c r="C66" s="39"/>
      <c r="D66" s="39"/>
      <c r="E66" s="108" t="s">
        <v>333</v>
      </c>
      <c r="G66" s="72" t="str">
        <f t="shared" ref="G66:H66" si="16">IF(ISNUMBER(VALUE(LEFT(C66,1))),VALUE(LEFT(C66,1)),IF(LEFT(C66,1)="I","-","X"))</f>
        <v>X</v>
      </c>
      <c r="H66" s="72" t="str">
        <f t="shared" si="16"/>
        <v>X</v>
      </c>
    </row>
    <row r="67" spans="1:24" ht="30" x14ac:dyDescent="0.25">
      <c r="A67" s="74"/>
      <c r="B67" s="74" t="s">
        <v>181</v>
      </c>
      <c r="C67" s="39"/>
      <c r="D67" s="39"/>
      <c r="E67" s="109"/>
      <c r="G67" s="72" t="str">
        <f t="shared" ref="G67:G69" si="17">IF(ISNUMBER(VALUE(LEFT(C67,1))),VALUE(LEFT(C67,1)),IF(LEFT(C67,1)="I","-","X"))</f>
        <v>X</v>
      </c>
      <c r="H67" s="72" t="str">
        <f t="shared" ref="G67:H73" si="18">IF(ISNUMBER(VALUE(LEFT(D67,1))),VALUE(LEFT(D67,1)),IF(LEFT(D67,1)="I","-","X"))</f>
        <v>X</v>
      </c>
    </row>
    <row r="68" spans="1:24" ht="30" x14ac:dyDescent="0.25">
      <c r="A68" s="74"/>
      <c r="B68" s="74" t="s">
        <v>183</v>
      </c>
      <c r="C68" s="39"/>
      <c r="D68" s="39"/>
      <c r="E68" s="109"/>
      <c r="G68" s="72" t="str">
        <f t="shared" si="17"/>
        <v>X</v>
      </c>
      <c r="H68" s="72" t="str">
        <f t="shared" si="18"/>
        <v>X</v>
      </c>
    </row>
    <row r="69" spans="1:24" ht="15.75" customHeight="1" x14ac:dyDescent="0.25">
      <c r="A69" s="74"/>
      <c r="B69" s="79" t="s">
        <v>291</v>
      </c>
      <c r="C69" s="39"/>
      <c r="D69" s="39"/>
      <c r="E69" s="110"/>
      <c r="G69" s="72" t="str">
        <f t="shared" si="17"/>
        <v>X</v>
      </c>
      <c r="H69" s="72" t="str">
        <f t="shared" si="18"/>
        <v>X</v>
      </c>
    </row>
    <row r="70" spans="1:24" ht="15.75" customHeight="1" x14ac:dyDescent="0.25">
      <c r="A70" s="14" t="s">
        <v>130</v>
      </c>
      <c r="B70" s="14" t="s">
        <v>129</v>
      </c>
      <c r="C70" s="40"/>
      <c r="D70" s="40"/>
      <c r="E70" s="104"/>
    </row>
    <row r="71" spans="1:24" ht="30" customHeight="1" x14ac:dyDescent="0.25">
      <c r="A71" s="74"/>
      <c r="B71" s="79" t="s">
        <v>292</v>
      </c>
      <c r="C71" s="39"/>
      <c r="D71" s="39"/>
      <c r="E71" s="103" t="s">
        <v>334</v>
      </c>
      <c r="G71" s="72" t="str">
        <f t="shared" si="18"/>
        <v>X</v>
      </c>
      <c r="H71" s="72" t="str">
        <f t="shared" si="18"/>
        <v>X</v>
      </c>
    </row>
    <row r="72" spans="1:24" ht="15.75" customHeight="1" x14ac:dyDescent="0.25">
      <c r="A72" s="14" t="s">
        <v>132</v>
      </c>
      <c r="B72" s="14" t="s">
        <v>131</v>
      </c>
      <c r="C72" s="40"/>
      <c r="D72" s="40"/>
      <c r="E72" s="104"/>
    </row>
    <row r="73" spans="1:24" ht="30.75" customHeight="1" x14ac:dyDescent="0.25">
      <c r="A73" s="74"/>
      <c r="B73" s="74" t="s">
        <v>184</v>
      </c>
      <c r="C73" s="39"/>
      <c r="D73" s="39"/>
      <c r="E73" s="103" t="s">
        <v>335</v>
      </c>
      <c r="G73" s="72" t="str">
        <f t="shared" si="18"/>
        <v>X</v>
      </c>
      <c r="H73" s="72" t="str">
        <f t="shared" si="18"/>
        <v>X</v>
      </c>
    </row>
    <row r="74" spans="1:24" s="3" customFormat="1" ht="18.75" x14ac:dyDescent="0.3">
      <c r="A74" s="31">
        <v>9</v>
      </c>
      <c r="B74" s="66" t="s">
        <v>133</v>
      </c>
      <c r="C74" s="44" t="str">
        <f>IF(I74&lt;&gt;0,"Besvarelse mangler",IF(M74=0,"Ikke relevant",G74/M74))</f>
        <v>Besvarelse mangler</v>
      </c>
      <c r="D74" s="44" t="str">
        <f>IF(J74&lt;&gt;0,"Besvarelse mangler",IF(N74=0,"Ikke relevant",H74/N74))</f>
        <v>Besvarelse mangler</v>
      </c>
      <c r="E74" s="105"/>
      <c r="G74" s="3">
        <f>SUM(G76:G89)</f>
        <v>0</v>
      </c>
      <c r="H74" s="3">
        <f>SUM(H76:H89)</f>
        <v>0</v>
      </c>
      <c r="I74" s="3">
        <f>COUNTIF(G76:G89,"X")</f>
        <v>12</v>
      </c>
      <c r="J74" s="3">
        <f>COUNTIF(H76:H89,"X")</f>
        <v>12</v>
      </c>
      <c r="K74" s="3">
        <f>COUNTIF(G76:G89,"-")</f>
        <v>0</v>
      </c>
      <c r="L74" s="3">
        <f>COUNTIF(H76:H89,"-")</f>
        <v>0</v>
      </c>
      <c r="M74" s="3">
        <f>12-K74</f>
        <v>12</v>
      </c>
      <c r="N74" s="3">
        <f>12-L74</f>
        <v>12</v>
      </c>
    </row>
    <row r="75" spans="1:24" ht="15.75" customHeight="1" x14ac:dyDescent="0.25">
      <c r="A75" s="14" t="s">
        <v>134</v>
      </c>
      <c r="B75" s="14" t="s">
        <v>137</v>
      </c>
      <c r="C75" s="40"/>
      <c r="D75" s="40"/>
      <c r="E75" s="104"/>
      <c r="O75" s="3">
        <f>SUM(G76:G78)</f>
        <v>0</v>
      </c>
      <c r="P75" s="3">
        <f>SUM(H76:H78)</f>
        <v>0</v>
      </c>
      <c r="Q75" s="3">
        <f>COUNTIF(G76:G78,"X")</f>
        <v>3</v>
      </c>
      <c r="R75" s="3">
        <f>COUNTIF(H76:H78,"X")</f>
        <v>3</v>
      </c>
      <c r="S75" s="3">
        <f>COUNTIF(G76:G78,"-")</f>
        <v>0</v>
      </c>
      <c r="T75" s="3">
        <f>COUNTIF(H76:H78,"-")</f>
        <v>0</v>
      </c>
      <c r="U75" s="3">
        <f>3-S75</f>
        <v>3</v>
      </c>
      <c r="V75" s="3">
        <f>3-T75</f>
        <v>3</v>
      </c>
      <c r="W75" s="44" t="str">
        <f>IF(Q75&lt;&gt;0,"Besvarelse mangler",IF(U75=0,"Ikke relevant",O75/U75))</f>
        <v>Besvarelse mangler</v>
      </c>
      <c r="X75" s="44" t="str">
        <f>IF(R75&lt;&gt;0,"Besvarelse mangler",IF(V75=0,"Ikke relevant",P75/V75))</f>
        <v>Besvarelse mangler</v>
      </c>
    </row>
    <row r="76" spans="1:24" ht="15.75" customHeight="1" x14ac:dyDescent="0.25">
      <c r="A76" s="74"/>
      <c r="B76" s="74" t="s">
        <v>185</v>
      </c>
      <c r="C76" s="39"/>
      <c r="D76" s="39"/>
      <c r="E76" s="108" t="s">
        <v>336</v>
      </c>
      <c r="G76" s="72" t="str">
        <f t="shared" ref="G76:H76" si="19">IF(ISNUMBER(VALUE(LEFT(C76,1))),VALUE(LEFT(C76,1)),IF(LEFT(C76,1)="I","-","X"))</f>
        <v>X</v>
      </c>
      <c r="H76" s="72" t="str">
        <f t="shared" si="19"/>
        <v>X</v>
      </c>
    </row>
    <row r="77" spans="1:24" ht="30" customHeight="1" x14ac:dyDescent="0.25">
      <c r="A77" s="74"/>
      <c r="B77" s="79" t="s">
        <v>293</v>
      </c>
      <c r="C77" s="39"/>
      <c r="D77" s="39"/>
      <c r="E77" s="109"/>
      <c r="G77" s="72" t="str">
        <f t="shared" ref="G77:H89" si="20">IF(ISNUMBER(VALUE(LEFT(C77,1))),VALUE(LEFT(C77,1)),IF(LEFT(C77,1)="I","-","X"))</f>
        <v>X</v>
      </c>
      <c r="H77" s="72" t="str">
        <f t="shared" ref="H77:H78" si="21">IF(ISNUMBER(VALUE(LEFT(D77,1))),VALUE(LEFT(D77,1)),IF(LEFT(D77,1)="I","-","X"))</f>
        <v>X</v>
      </c>
    </row>
    <row r="78" spans="1:24" ht="30" x14ac:dyDescent="0.25">
      <c r="A78" s="74"/>
      <c r="B78" s="74" t="s">
        <v>186</v>
      </c>
      <c r="C78" s="39"/>
      <c r="D78" s="39"/>
      <c r="E78" s="110"/>
      <c r="G78" s="72" t="str">
        <f t="shared" si="20"/>
        <v>X</v>
      </c>
      <c r="H78" s="72" t="str">
        <f t="shared" si="21"/>
        <v>X</v>
      </c>
    </row>
    <row r="79" spans="1:24" ht="15.75" customHeight="1" x14ac:dyDescent="0.25">
      <c r="A79" s="14" t="s">
        <v>135</v>
      </c>
      <c r="B79" s="14" t="s">
        <v>138</v>
      </c>
      <c r="C79" s="40"/>
      <c r="D79" s="40"/>
      <c r="E79" s="104"/>
      <c r="O79" s="3">
        <f>SUM(G80:G84)</f>
        <v>0</v>
      </c>
      <c r="P79" s="3">
        <f>SUM(H80:H84)</f>
        <v>0</v>
      </c>
      <c r="Q79" s="3">
        <f>COUNTIF(G80:G84,"X")</f>
        <v>5</v>
      </c>
      <c r="R79" s="3">
        <f>COUNTIF(H80:H84,"X")</f>
        <v>5</v>
      </c>
      <c r="S79" s="3">
        <f>COUNTIF(G80:G84,"-")</f>
        <v>0</v>
      </c>
      <c r="T79" s="3">
        <f>COUNTIF(H80:H84,"-")</f>
        <v>0</v>
      </c>
      <c r="U79" s="3">
        <f>5-S79</f>
        <v>5</v>
      </c>
      <c r="V79" s="3">
        <f>5-T79</f>
        <v>5</v>
      </c>
      <c r="W79" s="44" t="str">
        <f>IF(Q79&lt;&gt;0,"Besvarelse mangler",IF(U79=0,"Ikke relevant",O79/U79))</f>
        <v>Besvarelse mangler</v>
      </c>
      <c r="X79" s="44" t="str">
        <f>IF(R79&lt;&gt;0,"Besvarelse mangler",IF(V79=0,"Ikke relevant",P79/V79))</f>
        <v>Besvarelse mangler</v>
      </c>
    </row>
    <row r="80" spans="1:24" ht="30" x14ac:dyDescent="0.25">
      <c r="A80" s="74"/>
      <c r="B80" s="79" t="s">
        <v>294</v>
      </c>
      <c r="C80" s="39"/>
      <c r="D80" s="39"/>
      <c r="E80" s="108" t="s">
        <v>337</v>
      </c>
      <c r="G80" s="72" t="str">
        <f t="shared" si="20"/>
        <v>X</v>
      </c>
      <c r="H80" s="72" t="str">
        <f t="shared" si="20"/>
        <v>X</v>
      </c>
    </row>
    <row r="81" spans="1:24" ht="30" x14ac:dyDescent="0.25">
      <c r="A81" s="74"/>
      <c r="B81" s="74" t="s">
        <v>189</v>
      </c>
      <c r="C81" s="39"/>
      <c r="D81" s="39"/>
      <c r="E81" s="109"/>
      <c r="G81" s="72" t="str">
        <f t="shared" si="20"/>
        <v>X</v>
      </c>
      <c r="H81" s="72" t="str">
        <f t="shared" si="20"/>
        <v>X</v>
      </c>
    </row>
    <row r="82" spans="1:24" ht="30" x14ac:dyDescent="0.25">
      <c r="A82" s="74"/>
      <c r="B82" s="74" t="s">
        <v>187</v>
      </c>
      <c r="C82" s="39"/>
      <c r="D82" s="39"/>
      <c r="E82" s="109"/>
      <c r="G82" s="72" t="str">
        <f>IF(ISNUMBER(VALUE(LEFT(C82,1))),VALUE(LEFT(C82,1)),IF(LEFT(C82,1)="I","-","X"))</f>
        <v>X</v>
      </c>
      <c r="H82" s="72" t="str">
        <f t="shared" si="20"/>
        <v>X</v>
      </c>
    </row>
    <row r="83" spans="1:24" ht="15" customHeight="1" x14ac:dyDescent="0.25">
      <c r="A83" s="74"/>
      <c r="B83" s="74" t="s">
        <v>188</v>
      </c>
      <c r="C83" s="39"/>
      <c r="D83" s="39"/>
      <c r="E83" s="109"/>
      <c r="G83" s="72" t="str">
        <f t="shared" si="20"/>
        <v>X</v>
      </c>
      <c r="H83" s="72" t="str">
        <f t="shared" si="20"/>
        <v>X</v>
      </c>
    </row>
    <row r="84" spans="1:24" x14ac:dyDescent="0.25">
      <c r="A84" s="74"/>
      <c r="B84" s="74" t="s">
        <v>190</v>
      </c>
      <c r="C84" s="39"/>
      <c r="D84" s="39"/>
      <c r="E84" s="110"/>
      <c r="G84" s="72" t="str">
        <f t="shared" si="20"/>
        <v>X</v>
      </c>
      <c r="H84" s="72" t="str">
        <f t="shared" si="20"/>
        <v>X</v>
      </c>
    </row>
    <row r="85" spans="1:24" ht="15.75" customHeight="1" x14ac:dyDescent="0.25">
      <c r="A85" s="14" t="s">
        <v>136</v>
      </c>
      <c r="B85" s="14" t="s">
        <v>139</v>
      </c>
      <c r="C85" s="40"/>
      <c r="D85" s="40"/>
      <c r="E85" s="104"/>
      <c r="O85" s="3">
        <f>SUM(G86:G89)</f>
        <v>0</v>
      </c>
      <c r="P85" s="3">
        <f>SUM(H86:H89)</f>
        <v>0</v>
      </c>
      <c r="Q85" s="3">
        <f>COUNTIF(G86:G89,"X")</f>
        <v>4</v>
      </c>
      <c r="R85" s="3">
        <f>COUNTIF(H86:H89,"X")</f>
        <v>4</v>
      </c>
      <c r="S85" s="3">
        <f>COUNTIF(G86:G89,"-")</f>
        <v>0</v>
      </c>
      <c r="T85" s="3">
        <f>COUNTIF(H86:H89,"-")</f>
        <v>0</v>
      </c>
      <c r="U85" s="3">
        <f>4-S85</f>
        <v>4</v>
      </c>
      <c r="V85" s="3">
        <f>4-T85</f>
        <v>4</v>
      </c>
      <c r="W85" s="44" t="str">
        <f>IF(Q85&lt;&gt;0,"Besvarelse mangler",IF(U85=0,"Ikke relevant",O85/U85))</f>
        <v>Besvarelse mangler</v>
      </c>
      <c r="X85" s="44" t="str">
        <f>IF(R85&lt;&gt;0,"Besvarelse mangler",IF(V85=0,"Ikke relevant",P85/V85))</f>
        <v>Besvarelse mangler</v>
      </c>
    </row>
    <row r="86" spans="1:24" ht="30" x14ac:dyDescent="0.25">
      <c r="A86" s="74"/>
      <c r="B86" s="74" t="s">
        <v>191</v>
      </c>
      <c r="C86" s="39"/>
      <c r="D86" s="39"/>
      <c r="E86" s="108" t="s">
        <v>338</v>
      </c>
      <c r="G86" s="72" t="str">
        <f t="shared" si="20"/>
        <v>X</v>
      </c>
      <c r="H86" s="72" t="str">
        <f t="shared" si="20"/>
        <v>X</v>
      </c>
    </row>
    <row r="87" spans="1:24" ht="75" x14ac:dyDescent="0.25">
      <c r="A87" s="74"/>
      <c r="B87" s="74" t="s">
        <v>304</v>
      </c>
      <c r="C87" s="39"/>
      <c r="D87" s="39"/>
      <c r="E87" s="109"/>
      <c r="G87" s="72" t="str">
        <f t="shared" si="20"/>
        <v>X</v>
      </c>
      <c r="H87" s="72" t="str">
        <f t="shared" si="20"/>
        <v>X</v>
      </c>
    </row>
    <row r="88" spans="1:24" ht="30" x14ac:dyDescent="0.25">
      <c r="A88" s="74"/>
      <c r="B88" s="74" t="s">
        <v>192</v>
      </c>
      <c r="C88" s="39"/>
      <c r="D88" s="39"/>
      <c r="E88" s="109"/>
      <c r="G88" s="72" t="str">
        <f t="shared" si="20"/>
        <v>X</v>
      </c>
      <c r="H88" s="72" t="str">
        <f t="shared" si="20"/>
        <v>X</v>
      </c>
    </row>
    <row r="89" spans="1:24" x14ac:dyDescent="0.25">
      <c r="A89" s="74"/>
      <c r="B89" s="74" t="s">
        <v>193</v>
      </c>
      <c r="C89" s="39"/>
      <c r="D89" s="39"/>
      <c r="E89" s="110"/>
      <c r="G89" s="72" t="str">
        <f t="shared" si="20"/>
        <v>X</v>
      </c>
      <c r="H89" s="72" t="str">
        <f t="shared" si="20"/>
        <v>X</v>
      </c>
    </row>
    <row r="90" spans="1:24" s="3" customFormat="1" ht="18.75" x14ac:dyDescent="0.3">
      <c r="A90" s="31">
        <v>10</v>
      </c>
      <c r="B90" s="66" t="s">
        <v>142</v>
      </c>
      <c r="C90" s="44" t="str">
        <f>IF(I90&lt;&gt;0,"Besvarelse mangler",IF(M90=0,"Ikke relevant",G90/M90))</f>
        <v>Besvarelse mangler</v>
      </c>
      <c r="D90" s="44" t="str">
        <f>IF(J90&lt;&gt;0,"Besvarelse mangler",IF(N90=0,"Ikke relevant",H90/N90))</f>
        <v>Besvarelse mangler</v>
      </c>
      <c r="E90" s="105"/>
      <c r="G90" s="3">
        <f>SUM(G92:G97)</f>
        <v>0</v>
      </c>
      <c r="H90" s="3">
        <f>SUM(H92:H97)</f>
        <v>0</v>
      </c>
      <c r="I90" s="3">
        <f>COUNTIF(G92:G97,"X")</f>
        <v>5</v>
      </c>
      <c r="J90" s="3">
        <f>COUNTIF(H92:H97,"X")</f>
        <v>5</v>
      </c>
      <c r="K90" s="3">
        <f>COUNTIF(G92:G97,"-")</f>
        <v>0</v>
      </c>
      <c r="L90" s="3">
        <f>COUNTIF(H92:H97,"-")</f>
        <v>0</v>
      </c>
      <c r="M90" s="3">
        <f>5-K90</f>
        <v>5</v>
      </c>
      <c r="N90" s="3">
        <f>5-L90</f>
        <v>5</v>
      </c>
    </row>
    <row r="91" spans="1:24" ht="15.75" customHeight="1" x14ac:dyDescent="0.25">
      <c r="A91" s="14" t="s">
        <v>141</v>
      </c>
      <c r="B91" s="14" t="s">
        <v>140</v>
      </c>
      <c r="C91" s="40"/>
      <c r="D91" s="40"/>
      <c r="E91" s="104"/>
      <c r="O91" s="3">
        <f>SUM(G92:G95)</f>
        <v>0</v>
      </c>
      <c r="P91" s="3">
        <f>SUM(H92:H95)</f>
        <v>0</v>
      </c>
      <c r="Q91" s="3">
        <f>COUNTIF(G92:G95,"X")</f>
        <v>4</v>
      </c>
      <c r="R91" s="3">
        <f>COUNTIF(H92:H95,"X")</f>
        <v>4</v>
      </c>
      <c r="S91" s="3">
        <f>COUNTIF(G92:G95,"-")</f>
        <v>0</v>
      </c>
      <c r="T91" s="3">
        <f>COUNTIF(H92:H95,"-")</f>
        <v>0</v>
      </c>
      <c r="U91" s="3">
        <f>4-S91</f>
        <v>4</v>
      </c>
      <c r="V91" s="3">
        <f>4-T91</f>
        <v>4</v>
      </c>
      <c r="W91" s="44" t="str">
        <f>IF(Q91&lt;&gt;0,"Besvarelse mangler",IF(U91=0,"Ikke relevant",O91/U91))</f>
        <v>Besvarelse mangler</v>
      </c>
      <c r="X91" s="44" t="str">
        <f>IF(R91&lt;&gt;0,"Besvarelse mangler",IF(V91=0,"Ikke relevant",P91/V91))</f>
        <v>Besvarelse mangler</v>
      </c>
    </row>
    <row r="92" spans="1:24" ht="30" x14ac:dyDescent="0.25">
      <c r="A92" s="74"/>
      <c r="B92" s="74" t="s">
        <v>302</v>
      </c>
      <c r="C92" s="39"/>
      <c r="D92" s="39"/>
      <c r="E92" s="108" t="s">
        <v>339</v>
      </c>
      <c r="G92" s="72" t="str">
        <f t="shared" ref="G92:H97" si="22">IF(ISNUMBER(VALUE(LEFT(C92,1))),VALUE(LEFT(C92,1)),IF(LEFT(C92,1)="I","-","X"))</f>
        <v>X</v>
      </c>
      <c r="H92" s="72" t="str">
        <f t="shared" si="22"/>
        <v>X</v>
      </c>
    </row>
    <row r="93" spans="1:24" ht="45" x14ac:dyDescent="0.25">
      <c r="A93" s="74"/>
      <c r="B93" s="74" t="s">
        <v>194</v>
      </c>
      <c r="C93" s="39"/>
      <c r="D93" s="39"/>
      <c r="E93" s="109"/>
      <c r="G93" s="72" t="str">
        <f t="shared" si="22"/>
        <v>X</v>
      </c>
      <c r="H93" s="72" t="str">
        <f t="shared" si="22"/>
        <v>X</v>
      </c>
    </row>
    <row r="94" spans="1:24" ht="30" x14ac:dyDescent="0.25">
      <c r="A94" s="74"/>
      <c r="B94" s="74" t="s">
        <v>195</v>
      </c>
      <c r="C94" s="39"/>
      <c r="D94" s="39"/>
      <c r="E94" s="109"/>
      <c r="G94" s="72" t="str">
        <f t="shared" si="22"/>
        <v>X</v>
      </c>
      <c r="H94" s="72" t="str">
        <f t="shared" si="22"/>
        <v>X</v>
      </c>
    </row>
    <row r="95" spans="1:24" ht="30" x14ac:dyDescent="0.25">
      <c r="A95" s="74"/>
      <c r="B95" s="74" t="s">
        <v>303</v>
      </c>
      <c r="C95" s="39"/>
      <c r="D95" s="39"/>
      <c r="E95" s="110"/>
      <c r="G95" s="72" t="str">
        <f t="shared" si="22"/>
        <v>X</v>
      </c>
      <c r="H95" s="72" t="str">
        <f t="shared" si="22"/>
        <v>X</v>
      </c>
    </row>
    <row r="96" spans="1:24" ht="15.75" customHeight="1" x14ac:dyDescent="0.25">
      <c r="A96" s="14" t="s">
        <v>143</v>
      </c>
      <c r="B96" s="14" t="s">
        <v>142</v>
      </c>
      <c r="C96" s="40"/>
      <c r="D96" s="40"/>
      <c r="E96" s="104"/>
    </row>
    <row r="97" spans="1:8" ht="30" customHeight="1" x14ac:dyDescent="0.25">
      <c r="A97" s="74"/>
      <c r="B97" s="74" t="s">
        <v>196</v>
      </c>
      <c r="C97" s="39"/>
      <c r="D97" s="39"/>
      <c r="E97" s="103" t="s">
        <v>340</v>
      </c>
      <c r="G97" s="72" t="str">
        <f t="shared" si="22"/>
        <v>X</v>
      </c>
      <c r="H97" s="72" t="str">
        <f t="shared" si="22"/>
        <v>X</v>
      </c>
    </row>
  </sheetData>
  <mergeCells count="14">
    <mergeCell ref="E86:E89"/>
    <mergeCell ref="E92:E95"/>
    <mergeCell ref="E44:E46"/>
    <mergeCell ref="E51:E53"/>
    <mergeCell ref="E59:E63"/>
    <mergeCell ref="E66:E69"/>
    <mergeCell ref="E76:E78"/>
    <mergeCell ref="E80:E84"/>
    <mergeCell ref="E30:E42"/>
    <mergeCell ref="E7:E8"/>
    <mergeCell ref="E10:E11"/>
    <mergeCell ref="E16:E21"/>
    <mergeCell ref="E23:E24"/>
    <mergeCell ref="E26:E27"/>
  </mergeCells>
  <conditionalFormatting sqref="C3:D3">
    <cfRule type="containsText" dxfId="46" priority="22" operator="containsText" text="Besvarelse mangler">
      <formula>NOT(ISERROR(SEARCH("Besvarelse mangler",C3)))</formula>
    </cfRule>
  </conditionalFormatting>
  <conditionalFormatting sqref="C14:D14">
    <cfRule type="containsText" dxfId="45" priority="21" operator="containsText" text="Besvarelse mangler">
      <formula>NOT(ISERROR(SEARCH("Besvarelse mangler",C14)))</formula>
    </cfRule>
  </conditionalFormatting>
  <conditionalFormatting sqref="C28">
    <cfRule type="containsText" dxfId="44" priority="20" operator="containsText" text="Besvarelse mangler">
      <formula>NOT(ISERROR(SEARCH("Besvarelse mangler",C28)))</formula>
    </cfRule>
  </conditionalFormatting>
  <conditionalFormatting sqref="D28">
    <cfRule type="containsText" dxfId="43" priority="19" operator="containsText" text="Besvarelse mangler">
      <formula>NOT(ISERROR(SEARCH("Besvarelse mangler",D28)))</formula>
    </cfRule>
  </conditionalFormatting>
  <conditionalFormatting sqref="C47:D47">
    <cfRule type="containsText" dxfId="42" priority="18" operator="containsText" text="Besvarelse mangler">
      <formula>NOT(ISERROR(SEARCH("Besvarelse mangler",C47)))</formula>
    </cfRule>
  </conditionalFormatting>
  <conditionalFormatting sqref="C64:D64">
    <cfRule type="containsText" dxfId="41" priority="17" operator="containsText" text="Besvarelse mangler">
      <formula>NOT(ISERROR(SEARCH("Besvarelse mangler",C64)))</formula>
    </cfRule>
  </conditionalFormatting>
  <conditionalFormatting sqref="C74:D74">
    <cfRule type="containsText" dxfId="40" priority="16" operator="containsText" text="Besvarelse mangler">
      <formula>NOT(ISERROR(SEARCH("Besvarelse mangler",C74)))</formula>
    </cfRule>
  </conditionalFormatting>
  <conditionalFormatting sqref="C90:D90">
    <cfRule type="containsText" dxfId="39" priority="15" operator="containsText" text="Besvarelse mangler">
      <formula>NOT(ISERROR(SEARCH("Besvarelse mangler",C90)))</formula>
    </cfRule>
  </conditionalFormatting>
  <conditionalFormatting sqref="W6:X6">
    <cfRule type="containsText" dxfId="38" priority="14" operator="containsText" text="Besvarelse mangler">
      <formula>NOT(ISERROR(SEARCH("Besvarelse mangler",W6)))</formula>
    </cfRule>
  </conditionalFormatting>
  <conditionalFormatting sqref="W9:X9">
    <cfRule type="containsText" dxfId="37" priority="13" operator="containsText" text="Besvarelse mangler">
      <formula>NOT(ISERROR(SEARCH("Besvarelse mangler",W9)))</formula>
    </cfRule>
  </conditionalFormatting>
  <conditionalFormatting sqref="W15:X15">
    <cfRule type="containsText" dxfId="36" priority="12" operator="containsText" text="Besvarelse mangler">
      <formula>NOT(ISERROR(SEARCH("Besvarelse mangler",W15)))</formula>
    </cfRule>
  </conditionalFormatting>
  <conditionalFormatting sqref="W22:X22">
    <cfRule type="containsText" dxfId="35" priority="11" operator="containsText" text="Besvarelse mangler">
      <formula>NOT(ISERROR(SEARCH("Besvarelse mangler",W22)))</formula>
    </cfRule>
  </conditionalFormatting>
  <conditionalFormatting sqref="W25:X25">
    <cfRule type="containsText" dxfId="34" priority="10" operator="containsText" text="Besvarelse mangler">
      <formula>NOT(ISERROR(SEARCH("Besvarelse mangler",W25)))</formula>
    </cfRule>
  </conditionalFormatting>
  <conditionalFormatting sqref="W29:X29">
    <cfRule type="containsText" dxfId="33" priority="9" operator="containsText" text="Besvarelse mangler">
      <formula>NOT(ISERROR(SEARCH("Besvarelse mangler",W29)))</formula>
    </cfRule>
  </conditionalFormatting>
  <conditionalFormatting sqref="W43:X43">
    <cfRule type="containsText" dxfId="32" priority="8" operator="containsText" text="Besvarelse mangler">
      <formula>NOT(ISERROR(SEARCH("Besvarelse mangler",W43)))</formula>
    </cfRule>
  </conditionalFormatting>
  <conditionalFormatting sqref="W50:X50">
    <cfRule type="containsText" dxfId="31" priority="7" operator="containsText" text="Besvarelse mangler">
      <formula>NOT(ISERROR(SEARCH("Besvarelse mangler",W50)))</formula>
    </cfRule>
  </conditionalFormatting>
  <conditionalFormatting sqref="W58:X58">
    <cfRule type="containsText" dxfId="30" priority="6" operator="containsText" text="Besvarelse mangler">
      <formula>NOT(ISERROR(SEARCH("Besvarelse mangler",W58)))</formula>
    </cfRule>
  </conditionalFormatting>
  <conditionalFormatting sqref="W65:X65">
    <cfRule type="containsText" dxfId="29" priority="5" operator="containsText" text="Besvarelse mangler">
      <formula>NOT(ISERROR(SEARCH("Besvarelse mangler",W65)))</formula>
    </cfRule>
  </conditionalFormatting>
  <conditionalFormatting sqref="W75:X75">
    <cfRule type="containsText" dxfId="28" priority="4" operator="containsText" text="Besvarelse mangler">
      <formula>NOT(ISERROR(SEARCH("Besvarelse mangler",W75)))</formula>
    </cfRule>
  </conditionalFormatting>
  <conditionalFormatting sqref="W79:X79">
    <cfRule type="containsText" dxfId="27" priority="3" operator="containsText" text="Besvarelse mangler">
      <formula>NOT(ISERROR(SEARCH("Besvarelse mangler",W79)))</formula>
    </cfRule>
  </conditionalFormatting>
  <conditionalFormatting sqref="W85:X85">
    <cfRule type="containsText" dxfId="26" priority="2" operator="containsText" text="Besvarelse mangler">
      <formula>NOT(ISERROR(SEARCH("Besvarelse mangler",W85)))</formula>
    </cfRule>
  </conditionalFormatting>
  <conditionalFormatting sqref="W91:X91">
    <cfRule type="containsText" dxfId="25" priority="1" operator="containsText" text="Besvarelse mangler">
      <formula>NOT(ISERROR(SEARCH("Besvarelse mangler",W91)))</formula>
    </cfRule>
  </conditionalFormatting>
  <dataValidations count="1">
    <dataValidation type="list" allowBlank="1" showInputMessage="1" showErrorMessage="1" sqref="C5:D5 C59:D63 C7:D8 C13:D13 C16:D21 C23:D24 C10:D11 C30:D42 C44:D46 C49:D49 C51:D53 C55:D55 C57:D57 C97:D97 C66:D69 C71:D71 C73:D73 C76:D78 C80:D84 C86:D89 C92:D95 C26:D27">
      <formula1 xml:space="preserve"> Compliance</formula1>
    </dataValidation>
  </dataValidations>
  <pageMargins left="0.70866141732283472" right="0.70866141732283472" top="0.74803149606299213" bottom="0.74803149606299213" header="0.31496062992125984" footer="0.31496062992125984"/>
  <pageSetup paperSize="9" scale="50" fitToHeight="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86"/>
  <sheetViews>
    <sheetView showGridLines="0" zoomScaleNormal="100" workbookViewId="0">
      <pane ySplit="1" topLeftCell="A2" activePane="bottomLeft" state="frozen"/>
      <selection pane="bottomLeft" activeCell="C20" sqref="C20"/>
    </sheetView>
  </sheetViews>
  <sheetFormatPr defaultRowHeight="15" x14ac:dyDescent="0.25"/>
  <cols>
    <col min="1" max="1" width="9.5703125" style="90" customWidth="1"/>
    <col min="2" max="2" width="85.42578125" style="80" customWidth="1"/>
    <col min="3" max="4" width="24.7109375" style="4" customWidth="1"/>
    <col min="5" max="5" width="30.28515625" style="4" customWidth="1"/>
    <col min="6" max="6" width="6.28515625" style="4" customWidth="1"/>
    <col min="7" max="8" width="9.140625" style="4" hidden="1" customWidth="1"/>
    <col min="9" max="9" width="14" style="4" hidden="1" customWidth="1"/>
    <col min="10" max="10" width="14.140625" style="4" hidden="1" customWidth="1"/>
    <col min="11" max="11" width="11.140625" style="4" hidden="1" customWidth="1"/>
    <col min="12" max="15" width="9.140625" style="4" hidden="1" customWidth="1"/>
    <col min="16" max="16384" width="9.140625" style="4"/>
  </cols>
  <sheetData>
    <row r="1" spans="1:14" ht="27" customHeight="1" x14ac:dyDescent="0.25">
      <c r="A1" s="23" t="s">
        <v>200</v>
      </c>
      <c r="B1" s="23" t="s">
        <v>201</v>
      </c>
      <c r="C1" s="23" t="s">
        <v>261</v>
      </c>
      <c r="D1" s="23" t="s">
        <v>259</v>
      </c>
      <c r="E1" s="24" t="s">
        <v>260</v>
      </c>
    </row>
    <row r="2" spans="1:14" s="80" customFormat="1" ht="18" customHeight="1" x14ac:dyDescent="0.25">
      <c r="A2" s="25"/>
      <c r="B2" s="26"/>
      <c r="C2" s="25"/>
      <c r="D2" s="25"/>
      <c r="E2" s="25"/>
      <c r="G2" s="42" t="s">
        <v>281</v>
      </c>
      <c r="H2" s="42" t="s">
        <v>282</v>
      </c>
      <c r="I2" s="43" t="s">
        <v>283</v>
      </c>
      <c r="J2" s="43" t="s">
        <v>284</v>
      </c>
      <c r="K2" s="43" t="s">
        <v>285</v>
      </c>
      <c r="L2" s="43" t="s">
        <v>285</v>
      </c>
      <c r="M2" s="43" t="s">
        <v>286</v>
      </c>
      <c r="N2" s="43" t="s">
        <v>287</v>
      </c>
    </row>
    <row r="3" spans="1:14" ht="18.75" x14ac:dyDescent="0.3">
      <c r="A3" s="31" t="s">
        <v>0</v>
      </c>
      <c r="B3" s="67" t="s">
        <v>48</v>
      </c>
      <c r="C3" s="45" t="str">
        <f>IF(I3&lt;&gt;0,"Besvarelse mangler",IF(M3=0,"Ikke relevant",G3/M3))</f>
        <v>Besvarelse mangler</v>
      </c>
      <c r="D3" s="44" t="str">
        <f>IF(J3&lt;&gt;0,"Besvarelse mangler",IF(N3=0,"Ikke relevant",H3/N3))</f>
        <v>Besvarelse mangler</v>
      </c>
      <c r="E3" s="30"/>
      <c r="G3" s="3">
        <f>SUM(G5)</f>
        <v>0</v>
      </c>
      <c r="H3" s="3">
        <f>SUM(H5)</f>
        <v>0</v>
      </c>
      <c r="I3" s="3">
        <f>COUNTIF(G5,"X")</f>
        <v>1</v>
      </c>
      <c r="J3" s="3">
        <f>COUNTIF(H5,"X")</f>
        <v>1</v>
      </c>
      <c r="K3" s="3">
        <f>COUNTIF(G5,"-")</f>
        <v>0</v>
      </c>
      <c r="L3" s="3">
        <f>COUNTIF(H5,"-")</f>
        <v>0</v>
      </c>
      <c r="M3" s="3">
        <f>1-K3</f>
        <v>1</v>
      </c>
      <c r="N3" s="3">
        <f>1-L3</f>
        <v>1</v>
      </c>
    </row>
    <row r="4" spans="1:14" x14ac:dyDescent="0.25">
      <c r="A4" s="2" t="s">
        <v>1</v>
      </c>
      <c r="B4" s="2" t="s">
        <v>59</v>
      </c>
      <c r="C4" s="40"/>
      <c r="D4" s="40"/>
      <c r="E4" s="40"/>
    </row>
    <row r="5" spans="1:14" ht="108" x14ac:dyDescent="0.25">
      <c r="A5" s="5"/>
      <c r="B5" s="97" t="s">
        <v>228</v>
      </c>
      <c r="C5" s="39"/>
      <c r="D5" s="39"/>
      <c r="E5" s="103" t="s">
        <v>341</v>
      </c>
      <c r="G5" s="72" t="str">
        <f>IF(ISNUMBER(VALUE(LEFT(C5,1))),VALUE(LEFT(C5,1)),IF(LEFT(C5,1)="I","-","X"))</f>
        <v>X</v>
      </c>
      <c r="H5" s="72" t="str">
        <f>IF(ISNUMBER(VALUE(LEFT(D5,1))),VALUE(LEFT(D5,1)),IF(LEFT(D5,1)="I","-","X"))</f>
        <v>X</v>
      </c>
    </row>
    <row r="6" spans="1:14" ht="18.75" x14ac:dyDescent="0.3">
      <c r="A6" s="31" t="s">
        <v>2</v>
      </c>
      <c r="B6" s="67" t="s">
        <v>49</v>
      </c>
      <c r="C6" s="45" t="str">
        <f>IF(I6&lt;&gt;0,"Besvarelse mangler",IF(M6=0,"Ikke relevant",G6/M6))</f>
        <v>Besvarelse mangler</v>
      </c>
      <c r="D6" s="44" t="str">
        <f>IF(J6&lt;&gt;0,"Besvarelse mangler",IF(N6=0,"Ikke relevant",H6/N6))</f>
        <v>Besvarelse mangler</v>
      </c>
      <c r="E6" s="106"/>
      <c r="G6" s="3">
        <f>SUM(G8:G10)</f>
        <v>0</v>
      </c>
      <c r="H6" s="3">
        <f>SUM(H8:H10)</f>
        <v>0</v>
      </c>
      <c r="I6" s="3">
        <f>COUNTIF(G8:G10,"X")</f>
        <v>2</v>
      </c>
      <c r="J6" s="3">
        <f>COUNTIF(H8:H10,"X")</f>
        <v>2</v>
      </c>
      <c r="K6" s="3">
        <f>COUNTIF(G8:G10,"-")</f>
        <v>0</v>
      </c>
      <c r="L6" s="3">
        <f>COUNTIF(H8:H10,"-")</f>
        <v>0</v>
      </c>
      <c r="M6" s="3">
        <f>2-K6</f>
        <v>2</v>
      </c>
      <c r="N6" s="3">
        <f>2-L6</f>
        <v>2</v>
      </c>
    </row>
    <row r="7" spans="1:14" x14ac:dyDescent="0.25">
      <c r="A7" s="2" t="s">
        <v>3</v>
      </c>
      <c r="B7" s="2" t="s">
        <v>50</v>
      </c>
      <c r="C7" s="2"/>
      <c r="D7" s="2"/>
      <c r="E7" s="107"/>
    </row>
    <row r="8" spans="1:14" ht="120" x14ac:dyDescent="0.25">
      <c r="A8" s="82"/>
      <c r="B8" s="97" t="s">
        <v>198</v>
      </c>
      <c r="C8" s="39"/>
      <c r="D8" s="39"/>
      <c r="E8" s="103" t="s">
        <v>342</v>
      </c>
      <c r="G8" s="72" t="str">
        <f>IF(ISNUMBER(VALUE(LEFT(C8,1))),VALUE(LEFT(C8,1)),IF(LEFT(C8,1)="I","-","X"))</f>
        <v>X</v>
      </c>
      <c r="H8" s="72" t="str">
        <f>IF(ISNUMBER(VALUE(LEFT(D8,1))),VALUE(LEFT(D8,1)),IF(LEFT(D8,1)="I","-","X"))</f>
        <v>X</v>
      </c>
    </row>
    <row r="9" spans="1:14" ht="15" customHeight="1" x14ac:dyDescent="0.25">
      <c r="A9" s="2" t="s">
        <v>4</v>
      </c>
      <c r="B9" s="2" t="s">
        <v>51</v>
      </c>
      <c r="C9" s="2"/>
      <c r="D9" s="2"/>
      <c r="E9" s="107"/>
    </row>
    <row r="10" spans="1:14" ht="96" x14ac:dyDescent="0.25">
      <c r="A10" s="83"/>
      <c r="B10" s="97" t="s">
        <v>205</v>
      </c>
      <c r="C10" s="39"/>
      <c r="D10" s="39"/>
      <c r="E10" s="103" t="s">
        <v>343</v>
      </c>
      <c r="G10" s="72" t="str">
        <f>IF(ISNUMBER(VALUE(LEFT(C10,1))),VALUE(LEFT(C10,1)),IF(LEFT(C10,1)="I","-","X"))</f>
        <v>X</v>
      </c>
      <c r="H10" s="72" t="str">
        <f>IF(ISNUMBER(VALUE(LEFT(D10,1))),VALUE(LEFT(D10,1)),IF(LEFT(D10,1)="I","-","X"))</f>
        <v>X</v>
      </c>
    </row>
    <row r="11" spans="1:14" ht="18.75" x14ac:dyDescent="0.3">
      <c r="A11" s="31" t="s">
        <v>5</v>
      </c>
      <c r="B11" s="67" t="s">
        <v>52</v>
      </c>
      <c r="C11" s="45" t="str">
        <f>IF(I11&lt;&gt;0,"Besvarelse mangler",IF(M11=0,"Ikke relevant",G11/M11))</f>
        <v>Besvarelse mangler</v>
      </c>
      <c r="D11" s="44" t="str">
        <f>IF(J11&lt;&gt;0,"Besvarelse mangler",IF(N11=0,"Ikke relevant",H11/N11))</f>
        <v>Besvarelse mangler</v>
      </c>
      <c r="E11" s="106"/>
      <c r="G11" s="3">
        <f>SUM(G13:G17)</f>
        <v>0</v>
      </c>
      <c r="H11" s="3">
        <f>SUM(H13:H17)</f>
        <v>0</v>
      </c>
      <c r="I11" s="3">
        <f>COUNTIF(G13:G17,"X")</f>
        <v>3</v>
      </c>
      <c r="J11" s="3">
        <f>COUNTIF(H13:H17,"X")</f>
        <v>3</v>
      </c>
      <c r="K11" s="3">
        <f>COUNTIF(G13:G17,"-")</f>
        <v>0</v>
      </c>
      <c r="L11" s="3">
        <f>COUNTIF(H13:H17,"-")</f>
        <v>0</v>
      </c>
      <c r="M11" s="3">
        <f>3-K11</f>
        <v>3</v>
      </c>
      <c r="N11" s="3">
        <f>3-L11</f>
        <v>3</v>
      </c>
    </row>
    <row r="12" spans="1:14" x14ac:dyDescent="0.25">
      <c r="A12" s="2" t="s">
        <v>6</v>
      </c>
      <c r="B12" s="2" t="s">
        <v>199</v>
      </c>
      <c r="C12" s="2"/>
      <c r="D12" s="2"/>
      <c r="E12" s="107"/>
    </row>
    <row r="13" spans="1:14" ht="108" x14ac:dyDescent="0.25">
      <c r="A13" s="84"/>
      <c r="B13" s="97" t="s">
        <v>230</v>
      </c>
      <c r="C13" s="39"/>
      <c r="D13" s="39"/>
      <c r="E13" s="103" t="s">
        <v>344</v>
      </c>
      <c r="G13" s="72" t="str">
        <f>IF(ISNUMBER(VALUE(LEFT(C13,1))),VALUE(LEFT(C13,1)),IF(LEFT(C13,1)="I","-","X"))</f>
        <v>X</v>
      </c>
      <c r="H13" s="72" t="str">
        <f>IF(ISNUMBER(VALUE(LEFT(D13,1))),VALUE(LEFT(D13,1)),IF(LEFT(D13,1)="I","-","X"))</f>
        <v>X</v>
      </c>
    </row>
    <row r="14" spans="1:14" x14ac:dyDescent="0.25">
      <c r="A14" s="2" t="s">
        <v>7</v>
      </c>
      <c r="B14" s="2" t="s">
        <v>53</v>
      </c>
      <c r="C14" s="2"/>
      <c r="D14" s="2"/>
      <c r="E14" s="107"/>
    </row>
    <row r="15" spans="1:14" ht="132" x14ac:dyDescent="0.25">
      <c r="A15" s="82"/>
      <c r="B15" s="97" t="s">
        <v>309</v>
      </c>
      <c r="C15" s="39"/>
      <c r="D15" s="39"/>
      <c r="E15" s="103" t="s">
        <v>345</v>
      </c>
      <c r="G15" s="72" t="str">
        <f>IF(ISNUMBER(VALUE(LEFT(C15,1))),VALUE(LEFT(C15,1)),IF(LEFT(C15,1)="I","-","X"))</f>
        <v>X</v>
      </c>
      <c r="H15" s="72" t="str">
        <f>IF(ISNUMBER(VALUE(LEFT(D15,1))),VALUE(LEFT(D15,1)),IF(LEFT(D15,1)="I","-","X"))</f>
        <v>X</v>
      </c>
    </row>
    <row r="16" spans="1:14" x14ac:dyDescent="0.25">
      <c r="A16" s="2" t="s">
        <v>8</v>
      </c>
      <c r="B16" s="2" t="s">
        <v>54</v>
      </c>
      <c r="C16" s="2"/>
      <c r="D16" s="2"/>
      <c r="E16" s="107"/>
    </row>
    <row r="17" spans="1:14" ht="72" x14ac:dyDescent="0.25">
      <c r="A17" s="5"/>
      <c r="B17" s="97" t="s">
        <v>206</v>
      </c>
      <c r="C17" s="39"/>
      <c r="D17" s="39"/>
      <c r="E17" s="103" t="s">
        <v>346</v>
      </c>
      <c r="G17" s="72" t="str">
        <f>IF(ISNUMBER(VALUE(LEFT(C17,1))),VALUE(LEFT(C17,1)),IF(LEFT(C17,1)="I","-","X"))</f>
        <v>X</v>
      </c>
      <c r="H17" s="72" t="str">
        <f>IF(ISNUMBER(VALUE(LEFT(D17,1))),VALUE(LEFT(D17,1)),IF(LEFT(D17,1)="I","-","X"))</f>
        <v>X</v>
      </c>
    </row>
    <row r="18" spans="1:14" ht="18.75" x14ac:dyDescent="0.3">
      <c r="A18" s="31" t="s">
        <v>9</v>
      </c>
      <c r="B18" s="67" t="s">
        <v>55</v>
      </c>
      <c r="C18" s="45" t="str">
        <f>IF(I18&lt;&gt;0,"Besvarelse mangler",IF(M18=0,"Ikke relevant",G18/M18))</f>
        <v>Besvarelse mangler</v>
      </c>
      <c r="D18" s="44" t="str">
        <f>IF(J18&lt;&gt;0,"Besvarelse mangler",IF(N18=0,"Ikke relevant",H18/N18))</f>
        <v>Besvarelse mangler</v>
      </c>
      <c r="E18" s="106"/>
      <c r="G18" s="3">
        <f>SUM(G20:G24)</f>
        <v>0</v>
      </c>
      <c r="H18" s="3">
        <f>SUM(H20:H24)</f>
        <v>0</v>
      </c>
      <c r="I18" s="3">
        <f>COUNTIF(G20:G24,"X")</f>
        <v>3</v>
      </c>
      <c r="J18" s="3">
        <f>COUNTIF(H20:H24,"X")</f>
        <v>3</v>
      </c>
      <c r="K18" s="3">
        <f>COUNTIF(G20:G24,"-")</f>
        <v>0</v>
      </c>
      <c r="L18" s="3">
        <f>COUNTIF(H20:H24,"-")</f>
        <v>0</v>
      </c>
      <c r="M18" s="3">
        <f>3-K18</f>
        <v>3</v>
      </c>
      <c r="N18" s="3">
        <f>3-L18</f>
        <v>3</v>
      </c>
    </row>
    <row r="19" spans="1:14" x14ac:dyDescent="0.25">
      <c r="A19" s="2" t="s">
        <v>10</v>
      </c>
      <c r="B19" s="2" t="s">
        <v>56</v>
      </c>
      <c r="C19" s="2"/>
      <c r="D19" s="2"/>
      <c r="E19" s="107"/>
    </row>
    <row r="20" spans="1:14" ht="132" x14ac:dyDescent="0.25">
      <c r="A20" s="85"/>
      <c r="B20" s="97" t="s">
        <v>229</v>
      </c>
      <c r="C20" s="39"/>
      <c r="D20" s="39"/>
      <c r="E20" s="103" t="s">
        <v>347</v>
      </c>
      <c r="G20" s="72" t="str">
        <f>IF(ISNUMBER(VALUE(LEFT(C20,1))),VALUE(LEFT(C20,1)),IF(LEFT(C20,1)="I","-","X"))</f>
        <v>X</v>
      </c>
      <c r="H20" s="72" t="str">
        <f>IF(ISNUMBER(VALUE(LEFT(D20,1))),VALUE(LEFT(D20,1)),IF(LEFT(D20,1)="I","-","X"))</f>
        <v>X</v>
      </c>
    </row>
    <row r="21" spans="1:14" ht="15" customHeight="1" x14ac:dyDescent="0.25">
      <c r="A21" s="2" t="s">
        <v>11</v>
      </c>
      <c r="B21" s="2" t="s">
        <v>57</v>
      </c>
      <c r="C21" s="2"/>
      <c r="D21" s="2"/>
      <c r="E21" s="107"/>
    </row>
    <row r="22" spans="1:14" ht="120" x14ac:dyDescent="0.25">
      <c r="A22" s="85"/>
      <c r="B22" s="97" t="s">
        <v>207</v>
      </c>
      <c r="C22" s="39"/>
      <c r="D22" s="39"/>
      <c r="E22" s="103" t="s">
        <v>348</v>
      </c>
      <c r="G22" s="72" t="str">
        <f>IF(ISNUMBER(VALUE(LEFT(C22,1))),VALUE(LEFT(C22,1)),IF(LEFT(C22,1)="I","-","X"))</f>
        <v>X</v>
      </c>
      <c r="H22" s="72" t="str">
        <f>IF(ISNUMBER(VALUE(LEFT(D22,1))),VALUE(LEFT(D22,1)),IF(LEFT(D22,1)="I","-","X"))</f>
        <v>X</v>
      </c>
    </row>
    <row r="23" spans="1:14" x14ac:dyDescent="0.25">
      <c r="A23" s="2" t="s">
        <v>12</v>
      </c>
      <c r="B23" s="2" t="s">
        <v>58</v>
      </c>
      <c r="C23" s="2"/>
      <c r="D23" s="2"/>
      <c r="E23" s="107"/>
    </row>
    <row r="24" spans="1:14" ht="120" x14ac:dyDescent="0.25">
      <c r="A24" s="17"/>
      <c r="B24" s="97" t="s">
        <v>208</v>
      </c>
      <c r="C24" s="39"/>
      <c r="D24" s="39"/>
      <c r="E24" s="103" t="s">
        <v>349</v>
      </c>
      <c r="G24" s="72" t="str">
        <f>IF(ISNUMBER(VALUE(LEFT(C24,1))),VALUE(LEFT(C24,1)),IF(LEFT(C24,1)="I","-","X"))</f>
        <v>X</v>
      </c>
      <c r="H24" s="72" t="str">
        <f>IF(ISNUMBER(VALUE(LEFT(D24,1))),VALUE(LEFT(D24,1)),IF(LEFT(D24,1)="I","-","X"))</f>
        <v>X</v>
      </c>
    </row>
    <row r="25" spans="1:14" ht="18.75" x14ac:dyDescent="0.3">
      <c r="A25" s="31" t="s">
        <v>13</v>
      </c>
      <c r="B25" s="67" t="s">
        <v>60</v>
      </c>
      <c r="C25" s="45" t="str">
        <f>IF(I25&lt;&gt;0,"Besvarelse mangler",IF(M25=0,"Ikke relevant",G25/M25))</f>
        <v>Besvarelse mangler</v>
      </c>
      <c r="D25" s="44" t="str">
        <f>IF(J25&lt;&gt;0,"Besvarelse mangler",IF(N25=0,"Ikke relevant",H25/N25))</f>
        <v>Besvarelse mangler</v>
      </c>
      <c r="E25" s="106"/>
      <c r="G25" s="3">
        <f>SUM(G27:G33)</f>
        <v>0</v>
      </c>
      <c r="H25" s="3">
        <f>SUM(H27:H33)</f>
        <v>0</v>
      </c>
      <c r="I25" s="3">
        <f>COUNTIF(G27:G33,"X")</f>
        <v>4</v>
      </c>
      <c r="J25" s="3">
        <f>COUNTIF(H27:H33,"X")</f>
        <v>4</v>
      </c>
      <c r="K25" s="3">
        <f>COUNTIF(G27:G33,"-")</f>
        <v>0</v>
      </c>
      <c r="L25" s="3">
        <f>COUNTIF(H27:H33,"-")</f>
        <v>0</v>
      </c>
      <c r="M25" s="3">
        <f>4-K25</f>
        <v>4</v>
      </c>
      <c r="N25" s="3">
        <f>4-L25</f>
        <v>4</v>
      </c>
    </row>
    <row r="26" spans="1:14" x14ac:dyDescent="0.25">
      <c r="A26" s="2" t="s">
        <v>14</v>
      </c>
      <c r="B26" s="2" t="s">
        <v>61</v>
      </c>
      <c r="C26" s="2"/>
      <c r="D26" s="2"/>
      <c r="E26" s="107"/>
    </row>
    <row r="27" spans="1:14" ht="84" x14ac:dyDescent="0.25">
      <c r="A27" s="12"/>
      <c r="B27" s="97" t="s">
        <v>209</v>
      </c>
      <c r="C27" s="39"/>
      <c r="D27" s="39"/>
      <c r="E27" s="103" t="s">
        <v>350</v>
      </c>
      <c r="G27" s="72" t="str">
        <f>IF(ISNUMBER(VALUE(LEFT(C27,1))),VALUE(LEFT(C27,1)),IF(LEFT(C27,1)="I","-","X"))</f>
        <v>X</v>
      </c>
      <c r="H27" s="72" t="str">
        <f>IF(ISNUMBER(VALUE(LEFT(D27,1))),VALUE(LEFT(D27,1)),IF(LEFT(D27,1)="I","-","X"))</f>
        <v>X</v>
      </c>
    </row>
    <row r="28" spans="1:14" x14ac:dyDescent="0.25">
      <c r="A28" s="2" t="s">
        <v>15</v>
      </c>
      <c r="B28" s="2" t="s">
        <v>62</v>
      </c>
      <c r="C28" s="2"/>
      <c r="D28" s="2"/>
      <c r="E28" s="107"/>
    </row>
    <row r="29" spans="1:14" ht="180" x14ac:dyDescent="0.25">
      <c r="A29" s="86"/>
      <c r="B29" s="97" t="s">
        <v>210</v>
      </c>
      <c r="C29" s="39"/>
      <c r="D29" s="39"/>
      <c r="E29" s="103" t="s">
        <v>351</v>
      </c>
      <c r="G29" s="72" t="str">
        <f>IF(ISNUMBER(VALUE(LEFT(C29,1))),VALUE(LEFT(C29,1)),IF(LEFT(C29,1)="I","-","X"))</f>
        <v>X</v>
      </c>
      <c r="H29" s="72" t="str">
        <f>IF(ISNUMBER(VALUE(LEFT(D29,1))),VALUE(LEFT(D29,1)),IF(LEFT(D29,1)="I","-","X"))</f>
        <v>X</v>
      </c>
    </row>
    <row r="30" spans="1:14" x14ac:dyDescent="0.25">
      <c r="A30" s="2" t="s">
        <v>16</v>
      </c>
      <c r="B30" s="2" t="s">
        <v>63</v>
      </c>
      <c r="C30" s="2"/>
      <c r="D30" s="2"/>
      <c r="E30" s="107"/>
    </row>
    <row r="31" spans="1:14" ht="45" x14ac:dyDescent="0.25">
      <c r="A31" s="18"/>
      <c r="B31" s="81" t="s">
        <v>202</v>
      </c>
      <c r="C31" s="39"/>
      <c r="D31" s="39"/>
      <c r="E31" s="103" t="s">
        <v>352</v>
      </c>
      <c r="G31" s="72" t="str">
        <f>IF(ISNUMBER(VALUE(LEFT(C31,1))),VALUE(LEFT(C31,1)),IF(LEFT(C31,1)="I","-","X"))</f>
        <v>X</v>
      </c>
      <c r="H31" s="72" t="str">
        <f>IF(ISNUMBER(VALUE(LEFT(D31,1))),VALUE(LEFT(D31,1)),IF(LEFT(D31,1)="I","-","X"))</f>
        <v>X</v>
      </c>
    </row>
    <row r="32" spans="1:14" x14ac:dyDescent="0.25">
      <c r="A32" s="2" t="s">
        <v>17</v>
      </c>
      <c r="B32" s="2" t="s">
        <v>64</v>
      </c>
      <c r="C32" s="2"/>
      <c r="D32" s="2"/>
      <c r="E32" s="107"/>
    </row>
    <row r="33" spans="1:14" ht="132" x14ac:dyDescent="0.25">
      <c r="A33" s="87"/>
      <c r="B33" s="97" t="s">
        <v>310</v>
      </c>
      <c r="C33" s="39"/>
      <c r="D33" s="39"/>
      <c r="E33" s="103" t="s">
        <v>353</v>
      </c>
      <c r="F33" s="88"/>
      <c r="G33" s="72" t="str">
        <f>IF(ISNUMBER(VALUE(LEFT(C33,1))),VALUE(LEFT(C33,1)),IF(LEFT(C33,1)="I","-","X"))</f>
        <v>X</v>
      </c>
      <c r="H33" s="72" t="str">
        <f>IF(ISNUMBER(VALUE(LEFT(D33,1))),VALUE(LEFT(D33,1)),IF(LEFT(D33,1)="I","-","X"))</f>
        <v>X</v>
      </c>
    </row>
    <row r="34" spans="1:14" ht="18.75" x14ac:dyDescent="0.3">
      <c r="A34" s="31" t="s">
        <v>19</v>
      </c>
      <c r="B34" s="67" t="s">
        <v>65</v>
      </c>
      <c r="C34" s="45" t="str">
        <f>IF(I34&lt;&gt;0,"Besvarelse mangler",IF(M34=0,"Ikke relevant",G34/M34))</f>
        <v>Besvarelse mangler</v>
      </c>
      <c r="D34" s="44" t="str">
        <f>IF(J34&lt;&gt;0,"Besvarelse mangler",IF(N34=0,"Ikke relevant",H34/N34))</f>
        <v>Besvarelse mangler</v>
      </c>
      <c r="E34" s="106"/>
      <c r="F34" s="88"/>
      <c r="G34" s="3">
        <f>SUM(G36)</f>
        <v>0</v>
      </c>
      <c r="H34" s="3">
        <f>SUM(H36)</f>
        <v>0</v>
      </c>
      <c r="I34" s="3">
        <f>COUNTIF(G36,"X")</f>
        <v>1</v>
      </c>
      <c r="J34" s="3">
        <f>COUNTIF(H36,"X")</f>
        <v>1</v>
      </c>
      <c r="K34" s="3">
        <f>COUNTIF(G36,"-")</f>
        <v>0</v>
      </c>
      <c r="L34" s="3">
        <f>COUNTIF(H36,"-")</f>
        <v>0</v>
      </c>
      <c r="M34" s="3">
        <f>1-K34</f>
        <v>1</v>
      </c>
      <c r="N34" s="3">
        <f>1-L34</f>
        <v>1</v>
      </c>
    </row>
    <row r="35" spans="1:14" ht="15" customHeight="1" x14ac:dyDescent="0.25">
      <c r="A35" s="2" t="s">
        <v>18</v>
      </c>
      <c r="B35" s="2" t="s">
        <v>66</v>
      </c>
      <c r="C35" s="2"/>
      <c r="D35" s="2"/>
      <c r="E35" s="107"/>
      <c r="F35" s="88"/>
      <c r="G35" s="88"/>
      <c r="H35" s="88"/>
    </row>
    <row r="36" spans="1:14" ht="84" x14ac:dyDescent="0.25">
      <c r="A36" s="89"/>
      <c r="B36" s="97" t="s">
        <v>204</v>
      </c>
      <c r="C36" s="39"/>
      <c r="D36" s="39"/>
      <c r="E36" s="103" t="s">
        <v>354</v>
      </c>
      <c r="F36" s="88"/>
      <c r="G36" s="72" t="str">
        <f>IF(ISNUMBER(VALUE(LEFT(C36,1))),VALUE(LEFT(C36,1)),IF(LEFT(C36,1)="I","-","X"))</f>
        <v>X</v>
      </c>
      <c r="H36" s="72" t="str">
        <f>IF(ISNUMBER(VALUE(LEFT(D36,1))),VALUE(LEFT(D36,1)),IF(LEFT(D36,1)="I","-","X"))</f>
        <v>X</v>
      </c>
    </row>
    <row r="37" spans="1:14" ht="18.75" x14ac:dyDescent="0.3">
      <c r="A37" s="31" t="s">
        <v>20</v>
      </c>
      <c r="B37" s="67" t="s">
        <v>263</v>
      </c>
      <c r="C37" s="45" t="str">
        <f>IF(I37&lt;&gt;0,"Besvarelse mangler",IF(M37=0,"Ikke relevant",G37/M37))</f>
        <v>Besvarelse mangler</v>
      </c>
      <c r="D37" s="44" t="str">
        <f>IF(J37&lt;&gt;0,"Besvarelse mangler",IF(N37=0,"Ikke relevant",H37/N37))</f>
        <v>Besvarelse mangler</v>
      </c>
      <c r="E37" s="106"/>
      <c r="F37" s="88"/>
      <c r="G37" s="3">
        <f>SUM(G39:G41)</f>
        <v>0</v>
      </c>
      <c r="H37" s="3">
        <f>SUM(H39:H41)</f>
        <v>0</v>
      </c>
      <c r="I37" s="3">
        <f>COUNTIF(G39:G41,"X")</f>
        <v>2</v>
      </c>
      <c r="J37" s="3">
        <f>COUNTIF(H39:H41,"X")</f>
        <v>2</v>
      </c>
      <c r="K37" s="3">
        <f>COUNTIF(G39:G41,"-")</f>
        <v>0</v>
      </c>
      <c r="L37" s="3">
        <f>COUNTIF(H39:H41,"-")</f>
        <v>0</v>
      </c>
      <c r="M37" s="3">
        <f>2-K37</f>
        <v>2</v>
      </c>
      <c r="N37" s="3">
        <f>2-L37</f>
        <v>2</v>
      </c>
    </row>
    <row r="38" spans="1:14" x14ac:dyDescent="0.25">
      <c r="A38" s="2" t="s">
        <v>21</v>
      </c>
      <c r="B38" s="2" t="s">
        <v>67</v>
      </c>
      <c r="C38" s="2"/>
      <c r="D38" s="2"/>
      <c r="E38" s="107"/>
      <c r="F38" s="88"/>
      <c r="G38" s="88"/>
      <c r="H38" s="88"/>
    </row>
    <row r="39" spans="1:14" ht="180" x14ac:dyDescent="0.25">
      <c r="B39" s="97" t="s">
        <v>203</v>
      </c>
      <c r="C39" s="39"/>
      <c r="D39" s="39"/>
      <c r="E39" s="103" t="s">
        <v>355</v>
      </c>
      <c r="G39" s="72" t="str">
        <f>IF(ISNUMBER(VALUE(LEFT(C39,1))),VALUE(LEFT(C39,1)),IF(LEFT(C39,1)="I","-","X"))</f>
        <v>X</v>
      </c>
      <c r="H39" s="72" t="str">
        <f>IF(ISNUMBER(VALUE(LEFT(D39,1))),VALUE(LEFT(D39,1)),IF(LEFT(D39,1)="I","-","X"))</f>
        <v>X</v>
      </c>
    </row>
    <row r="40" spans="1:14" x14ac:dyDescent="0.25">
      <c r="A40" s="2" t="s">
        <v>22</v>
      </c>
      <c r="B40" s="2" t="s">
        <v>68</v>
      </c>
      <c r="C40" s="2"/>
      <c r="D40" s="2"/>
      <c r="E40" s="107"/>
    </row>
    <row r="41" spans="1:14" ht="216" x14ac:dyDescent="0.25">
      <c r="A41" s="19"/>
      <c r="B41" s="97" t="s">
        <v>211</v>
      </c>
      <c r="C41" s="39"/>
      <c r="D41" s="39"/>
      <c r="E41" s="103" t="s">
        <v>356</v>
      </c>
      <c r="G41" s="72" t="str">
        <f>IF(ISNUMBER(VALUE(LEFT(C41,1))),VALUE(LEFT(C41,1)),IF(LEFT(C41,1)="I","-","X"))</f>
        <v>X</v>
      </c>
      <c r="H41" s="72" t="str">
        <f>IF(ISNUMBER(VALUE(LEFT(D41,1))),VALUE(LEFT(D41,1)),IF(LEFT(D41,1)="I","-","X"))</f>
        <v>X</v>
      </c>
    </row>
    <row r="42" spans="1:14" ht="18.75" x14ac:dyDescent="0.3">
      <c r="A42" s="22" t="s">
        <v>23</v>
      </c>
      <c r="B42" s="30" t="s">
        <v>69</v>
      </c>
      <c r="C42" s="45" t="str">
        <f>IF(I42&lt;&gt;0,"Besvarelse mangler",IF(M42=0,"Ikke relevant",G42/M42))</f>
        <v>Besvarelse mangler</v>
      </c>
      <c r="D42" s="44" t="str">
        <f>IF(J42&lt;&gt;0,"Besvarelse mangler",IF(N42=0,"Ikke relevant",H42/N42))</f>
        <v>Besvarelse mangler</v>
      </c>
      <c r="E42" s="106"/>
      <c r="G42" s="3">
        <f>SUM(G44:G56)</f>
        <v>0</v>
      </c>
      <c r="H42" s="3">
        <f>SUM(H44:H56)</f>
        <v>0</v>
      </c>
      <c r="I42" s="3">
        <f>COUNTIF(G44:G56,"X")</f>
        <v>7</v>
      </c>
      <c r="J42" s="3">
        <f>COUNTIF(H44:H56,"X")</f>
        <v>7</v>
      </c>
      <c r="K42" s="3">
        <f>COUNTIF(G44:G56,"-")</f>
        <v>0</v>
      </c>
      <c r="L42" s="3">
        <f>COUNTIF(H44:H56,"-")</f>
        <v>0</v>
      </c>
      <c r="M42" s="3">
        <f>7-K42</f>
        <v>7</v>
      </c>
      <c r="N42" s="3">
        <f>7-L42</f>
        <v>7</v>
      </c>
    </row>
    <row r="43" spans="1:14" x14ac:dyDescent="0.25">
      <c r="A43" s="2" t="s">
        <v>24</v>
      </c>
      <c r="B43" s="2" t="s">
        <v>70</v>
      </c>
      <c r="C43" s="2"/>
      <c r="D43" s="2"/>
      <c r="E43" s="107"/>
    </row>
    <row r="44" spans="1:14" ht="120" x14ac:dyDescent="0.25">
      <c r="A44" s="86"/>
      <c r="B44" s="97" t="s">
        <v>212</v>
      </c>
      <c r="C44" s="39"/>
      <c r="D44" s="39"/>
      <c r="E44" s="103" t="s">
        <v>357</v>
      </c>
      <c r="G44" s="72" t="str">
        <f>IF(ISNUMBER(VALUE(LEFT(C44,1))),VALUE(LEFT(C44,1)),IF(LEFT(C44,1)="I","-","X"))</f>
        <v>X</v>
      </c>
      <c r="H44" s="72" t="str">
        <f>IF(ISNUMBER(VALUE(LEFT(D44,1))),VALUE(LEFT(D44,1)),IF(LEFT(D44,1)="I","-","X"))</f>
        <v>X</v>
      </c>
    </row>
    <row r="45" spans="1:14" x14ac:dyDescent="0.25">
      <c r="A45" s="2" t="s">
        <v>25</v>
      </c>
      <c r="B45" s="2" t="s">
        <v>71</v>
      </c>
      <c r="C45" s="2"/>
      <c r="D45" s="2"/>
      <c r="E45" s="107"/>
    </row>
    <row r="46" spans="1:14" ht="72" x14ac:dyDescent="0.25">
      <c r="A46" s="19"/>
      <c r="B46" s="97" t="s">
        <v>215</v>
      </c>
      <c r="C46" s="39"/>
      <c r="D46" s="39"/>
      <c r="E46" s="103" t="s">
        <v>358</v>
      </c>
      <c r="G46" s="72" t="str">
        <f>IF(ISNUMBER(VALUE(LEFT(C46,1))),VALUE(LEFT(C46,1)),IF(LEFT(C46,1)="I","-","X"))</f>
        <v>X</v>
      </c>
      <c r="H46" s="72" t="str">
        <f>IF(ISNUMBER(VALUE(LEFT(D46,1))),VALUE(LEFT(D46,1)),IF(LEFT(D46,1)="I","-","X"))</f>
        <v>X</v>
      </c>
    </row>
    <row r="47" spans="1:14" x14ac:dyDescent="0.25">
      <c r="A47" s="2" t="s">
        <v>26</v>
      </c>
      <c r="B47" s="2" t="s">
        <v>72</v>
      </c>
      <c r="C47" s="2"/>
      <c r="D47" s="2"/>
      <c r="E47" s="107"/>
    </row>
    <row r="48" spans="1:14" ht="60" x14ac:dyDescent="0.25">
      <c r="A48" s="12"/>
      <c r="B48" s="97" t="s">
        <v>214</v>
      </c>
      <c r="C48" s="39"/>
      <c r="D48" s="39"/>
      <c r="E48" s="103" t="s">
        <v>359</v>
      </c>
      <c r="G48" s="72" t="str">
        <f>IF(ISNUMBER(VALUE(LEFT(C48,1))),VALUE(LEFT(C48,1)),IF(LEFT(C48,1)="I","-","X"))</f>
        <v>X</v>
      </c>
      <c r="H48" s="72" t="str">
        <f>IF(ISNUMBER(VALUE(LEFT(D48,1))),VALUE(LEFT(D48,1)),IF(LEFT(D48,1)="I","-","X"))</f>
        <v>X</v>
      </c>
    </row>
    <row r="49" spans="1:14" x14ac:dyDescent="0.25">
      <c r="A49" s="2" t="s">
        <v>27</v>
      </c>
      <c r="B49" s="2" t="s">
        <v>73</v>
      </c>
      <c r="C49" s="2"/>
      <c r="D49" s="2"/>
      <c r="E49" s="107"/>
    </row>
    <row r="50" spans="1:14" ht="120" x14ac:dyDescent="0.25">
      <c r="A50" s="12"/>
      <c r="B50" s="97" t="s">
        <v>213</v>
      </c>
      <c r="C50" s="39"/>
      <c r="D50" s="39"/>
      <c r="E50" s="103" t="s">
        <v>360</v>
      </c>
      <c r="G50" s="72" t="str">
        <f>IF(ISNUMBER(VALUE(LEFT(C50,1))),VALUE(LEFT(C50,1)),IF(LEFT(C50,1)="I","-","X"))</f>
        <v>X</v>
      </c>
      <c r="H50" s="72" t="str">
        <f>IF(ISNUMBER(VALUE(LEFT(D50,1))),VALUE(LEFT(D50,1)),IF(LEFT(D50,1)="I","-","X"))</f>
        <v>X</v>
      </c>
    </row>
    <row r="51" spans="1:14" x14ac:dyDescent="0.25">
      <c r="A51" s="2" t="s">
        <v>28</v>
      </c>
      <c r="B51" s="2" t="s">
        <v>74</v>
      </c>
      <c r="C51" s="2"/>
      <c r="D51" s="2"/>
      <c r="E51" s="107"/>
    </row>
    <row r="52" spans="1:14" ht="48" x14ac:dyDescent="0.25">
      <c r="A52" s="12"/>
      <c r="B52" s="97" t="s">
        <v>222</v>
      </c>
      <c r="C52" s="39"/>
      <c r="D52" s="39"/>
      <c r="E52" s="103" t="s">
        <v>361</v>
      </c>
      <c r="G52" s="72" t="str">
        <f>IF(ISNUMBER(VALUE(LEFT(C52,1))),VALUE(LEFT(C52,1)),IF(LEFT(C52,1)="I","-","X"))</f>
        <v>X</v>
      </c>
      <c r="H52" s="72" t="str">
        <f>IF(ISNUMBER(VALUE(LEFT(D52,1))),VALUE(LEFT(D52,1)),IF(LEFT(D52,1)="I","-","X"))</f>
        <v>X</v>
      </c>
    </row>
    <row r="53" spans="1:14" x14ac:dyDescent="0.25">
      <c r="A53" s="2" t="s">
        <v>29</v>
      </c>
      <c r="B53" s="2" t="s">
        <v>75</v>
      </c>
      <c r="C53" s="2"/>
      <c r="D53" s="2"/>
      <c r="E53" s="107"/>
    </row>
    <row r="54" spans="1:14" ht="84" x14ac:dyDescent="0.25">
      <c r="A54" s="12"/>
      <c r="B54" s="97" t="s">
        <v>216</v>
      </c>
      <c r="C54" s="39"/>
      <c r="D54" s="39"/>
      <c r="E54" s="103" t="s">
        <v>362</v>
      </c>
      <c r="G54" s="72" t="str">
        <f>IF(ISNUMBER(VALUE(LEFT(C54,1))),VALUE(LEFT(C54,1)),IF(LEFT(C54,1)="I","-","X"))</f>
        <v>X</v>
      </c>
      <c r="H54" s="72" t="str">
        <f>IF(ISNUMBER(VALUE(LEFT(D54,1))),VALUE(LEFT(D54,1)),IF(LEFT(D54,1)="I","-","X"))</f>
        <v>X</v>
      </c>
    </row>
    <row r="55" spans="1:14" x14ac:dyDescent="0.25">
      <c r="A55" s="2" t="s">
        <v>30</v>
      </c>
      <c r="B55" s="2" t="s">
        <v>76</v>
      </c>
      <c r="C55" s="2"/>
      <c r="D55" s="2"/>
      <c r="E55" s="107"/>
    </row>
    <row r="56" spans="1:14" ht="60" x14ac:dyDescent="0.25">
      <c r="A56" s="5"/>
      <c r="B56" s="97" t="s">
        <v>217</v>
      </c>
      <c r="C56" s="39"/>
      <c r="D56" s="39"/>
      <c r="E56" s="103" t="s">
        <v>363</v>
      </c>
      <c r="G56" s="72" t="str">
        <f>IF(ISNUMBER(VALUE(LEFT(C56,1))),VALUE(LEFT(C56,1)),IF(LEFT(C56,1)="I","-","X"))</f>
        <v>X</v>
      </c>
      <c r="H56" s="72" t="str">
        <f>IF(ISNUMBER(VALUE(LEFT(D56,1))),VALUE(LEFT(D56,1)),IF(LEFT(D56,1)="I","-","X"))</f>
        <v>X</v>
      </c>
    </row>
    <row r="57" spans="1:14" ht="18.75" x14ac:dyDescent="0.3">
      <c r="A57" s="31" t="s">
        <v>31</v>
      </c>
      <c r="B57" s="67" t="s">
        <v>77</v>
      </c>
      <c r="C57" s="45" t="str">
        <f>IF(I57&lt;&gt;0,"Besvarelse mangler",IF(M57=0,"Ikke relevant",G57/M57))</f>
        <v>Besvarelse mangler</v>
      </c>
      <c r="D57" s="44" t="str">
        <f>IF(J57&lt;&gt;0,"Besvarelse mangler",IF(N57=0,"Ikke relevant",H57/N57))</f>
        <v>Besvarelse mangler</v>
      </c>
      <c r="E57" s="106"/>
      <c r="G57" s="3">
        <f>SUM(G59:G61)</f>
        <v>0</v>
      </c>
      <c r="H57" s="3">
        <f>SUM(H59:H61)</f>
        <v>0</v>
      </c>
      <c r="I57" s="3">
        <f>COUNTIF(G59:G61,"X")</f>
        <v>2</v>
      </c>
      <c r="J57" s="3">
        <f>COUNTIF(H59:H61,"X")</f>
        <v>2</v>
      </c>
      <c r="K57" s="3">
        <f>COUNTIF(G59:G61,"-")</f>
        <v>0</v>
      </c>
      <c r="L57" s="3">
        <f>COUNTIF(H59:H61,"-")</f>
        <v>0</v>
      </c>
      <c r="M57" s="3">
        <f>2-K57</f>
        <v>2</v>
      </c>
      <c r="N57" s="3">
        <f>2-L57</f>
        <v>2</v>
      </c>
    </row>
    <row r="58" spans="1:14" x14ac:dyDescent="0.25">
      <c r="A58" s="2" t="s">
        <v>32</v>
      </c>
      <c r="B58" s="2" t="s">
        <v>78</v>
      </c>
      <c r="C58" s="2"/>
      <c r="D58" s="2"/>
      <c r="E58" s="107"/>
    </row>
    <row r="59" spans="1:14" ht="96" x14ac:dyDescent="0.25">
      <c r="A59" s="5"/>
      <c r="B59" s="97" t="s">
        <v>218</v>
      </c>
      <c r="C59" s="39"/>
      <c r="D59" s="39"/>
      <c r="E59" s="103" t="s">
        <v>364</v>
      </c>
      <c r="G59" s="72" t="str">
        <f>IF(ISNUMBER(VALUE(LEFT(C59,1))),VALUE(LEFT(C59,1)),IF(LEFT(C59,1)="I","-","X"))</f>
        <v>X</v>
      </c>
      <c r="H59" s="72" t="str">
        <f>IF(ISNUMBER(VALUE(LEFT(D59,1))),VALUE(LEFT(D59,1)),IF(LEFT(D59,1)="I","-","X"))</f>
        <v>X</v>
      </c>
    </row>
    <row r="60" spans="1:14" x14ac:dyDescent="0.25">
      <c r="A60" s="2" t="s">
        <v>33</v>
      </c>
      <c r="B60" s="2" t="s">
        <v>79</v>
      </c>
      <c r="C60" s="2"/>
      <c r="D60" s="2"/>
      <c r="E60" s="107"/>
    </row>
    <row r="61" spans="1:14" ht="132" x14ac:dyDescent="0.25">
      <c r="A61" s="5"/>
      <c r="B61" s="97" t="s">
        <v>219</v>
      </c>
      <c r="C61" s="39"/>
      <c r="D61" s="39"/>
      <c r="E61" s="103" t="s">
        <v>365</v>
      </c>
      <c r="G61" s="72" t="str">
        <f>IF(ISNUMBER(VALUE(LEFT(C61,1))),VALUE(LEFT(C61,1)),IF(LEFT(C61,1)="I","-","X"))</f>
        <v>X</v>
      </c>
      <c r="H61" s="72" t="str">
        <f>IF(ISNUMBER(VALUE(LEFT(D61,1))),VALUE(LEFT(D61,1)),IF(LEFT(D61,1)="I","-","X"))</f>
        <v>X</v>
      </c>
    </row>
    <row r="62" spans="1:14" ht="18.75" x14ac:dyDescent="0.3">
      <c r="A62" s="31" t="s">
        <v>34</v>
      </c>
      <c r="B62" s="67" t="s">
        <v>80</v>
      </c>
      <c r="C62" s="45" t="str">
        <f>IF(I62&lt;&gt;0,"Besvarelse mangler",IF(M62=0,"Ikke relevant",G62/M62))</f>
        <v>Besvarelse mangler</v>
      </c>
      <c r="D62" s="44" t="str">
        <f>IF(J62&lt;&gt;0,"Besvarelse mangler",IF(N62=0,"Ikke relevant",H62/N62))</f>
        <v>Besvarelse mangler</v>
      </c>
      <c r="E62" s="106"/>
      <c r="G62" s="3">
        <f>SUM(G64:G68)</f>
        <v>0</v>
      </c>
      <c r="H62" s="3">
        <f>SUM(H64:H68)</f>
        <v>0</v>
      </c>
      <c r="I62" s="3">
        <f>COUNTIF(G64:G68,"X")</f>
        <v>3</v>
      </c>
      <c r="J62" s="3">
        <f>COUNTIF(H64:H68,"X")</f>
        <v>3</v>
      </c>
      <c r="K62" s="3">
        <f>COUNTIF(G64:G68,"-")</f>
        <v>0</v>
      </c>
      <c r="L62" s="3">
        <f>COUNTIF(H64:H68,"-")</f>
        <v>0</v>
      </c>
      <c r="M62" s="3">
        <f>3-K62</f>
        <v>3</v>
      </c>
      <c r="N62" s="3">
        <f>3-L62</f>
        <v>3</v>
      </c>
    </row>
    <row r="63" spans="1:14" x14ac:dyDescent="0.25">
      <c r="A63" s="2" t="s">
        <v>35</v>
      </c>
      <c r="B63" s="2" t="s">
        <v>81</v>
      </c>
      <c r="C63" s="2"/>
      <c r="D63" s="2"/>
      <c r="E63" s="107"/>
    </row>
    <row r="64" spans="1:14" ht="144" x14ac:dyDescent="0.25">
      <c r="A64" s="5"/>
      <c r="B64" s="97" t="s">
        <v>233</v>
      </c>
      <c r="C64" s="39"/>
      <c r="D64" s="39"/>
      <c r="E64" s="103" t="s">
        <v>366</v>
      </c>
      <c r="G64" s="72" t="str">
        <f>IF(ISNUMBER(VALUE(LEFT(C64,1))),VALUE(LEFT(C64,1)),IF(LEFT(C64,1)="I","-","X"))</f>
        <v>X</v>
      </c>
      <c r="H64" s="72" t="str">
        <f>IF(ISNUMBER(VALUE(LEFT(D64,1))),VALUE(LEFT(D64,1)),IF(LEFT(D64,1)="I","-","X"))</f>
        <v>X</v>
      </c>
    </row>
    <row r="65" spans="1:15" x14ac:dyDescent="0.25">
      <c r="A65" s="2" t="s">
        <v>36</v>
      </c>
      <c r="B65" s="2" t="s">
        <v>82</v>
      </c>
      <c r="C65" s="2"/>
      <c r="D65" s="2"/>
      <c r="E65" s="107"/>
    </row>
    <row r="66" spans="1:15" ht="228" x14ac:dyDescent="0.25">
      <c r="A66" s="5"/>
      <c r="B66" s="97" t="s">
        <v>232</v>
      </c>
      <c r="C66" s="39"/>
      <c r="D66" s="39"/>
      <c r="E66" s="103" t="s">
        <v>367</v>
      </c>
      <c r="G66" s="72" t="str">
        <f>IF(ISNUMBER(VALUE(LEFT(C66,1))),VALUE(LEFT(C66,1)),IF(LEFT(C66,1)="I","-","X"))</f>
        <v>X</v>
      </c>
      <c r="H66" s="72" t="str">
        <f>IF(ISNUMBER(VALUE(LEFT(D66,1))),VALUE(LEFT(D66,1)),IF(LEFT(D66,1)="I","-","X"))</f>
        <v>X</v>
      </c>
    </row>
    <row r="67" spans="1:15" x14ac:dyDescent="0.25">
      <c r="A67" s="2" t="s">
        <v>37</v>
      </c>
      <c r="B67" s="2" t="s">
        <v>83</v>
      </c>
      <c r="C67" s="2"/>
      <c r="D67" s="2"/>
      <c r="E67" s="107"/>
    </row>
    <row r="68" spans="1:15" ht="48" x14ac:dyDescent="0.25">
      <c r="A68" s="5"/>
      <c r="B68" s="97" t="s">
        <v>220</v>
      </c>
      <c r="C68" s="39"/>
      <c r="D68" s="39"/>
      <c r="E68" s="103" t="s">
        <v>368</v>
      </c>
      <c r="G68" s="72" t="str">
        <f>IF(ISNUMBER(VALUE(LEFT(C68,1))),VALUE(LEFT(C68,1)),IF(LEFT(C68,1)="I","-","X"))</f>
        <v>X</v>
      </c>
      <c r="H68" s="72" t="str">
        <f>IF(ISNUMBER(VALUE(LEFT(D68,1))),VALUE(LEFT(D68,1)),IF(LEFT(D68,1)="I","-","X"))</f>
        <v>X</v>
      </c>
    </row>
    <row r="69" spans="1:15" ht="18.75" x14ac:dyDescent="0.3">
      <c r="A69" s="31" t="s">
        <v>38</v>
      </c>
      <c r="B69" s="67" t="s">
        <v>84</v>
      </c>
      <c r="C69" s="45" t="str">
        <f>IF(I69&lt;&gt;0,"Besvarelse mangler",IF(M69=0,"Ikke relevant",G69/M69))</f>
        <v>Besvarelse mangler</v>
      </c>
      <c r="D69" s="44" t="str">
        <f>IF(J69&lt;&gt;0,"Besvarelse mangler",IF(N69=0,"Ikke relevant",H69/N69))</f>
        <v>Besvarelse mangler</v>
      </c>
      <c r="E69" s="106"/>
      <c r="G69" s="3">
        <f>SUM(G71:G73)</f>
        <v>0</v>
      </c>
      <c r="H69" s="3">
        <f>SUM(H71:H73)</f>
        <v>0</v>
      </c>
      <c r="I69" s="3">
        <f>COUNTIF(G71:G73,"X")</f>
        <v>2</v>
      </c>
      <c r="J69" s="3">
        <f>COUNTIF(H71:H73,"X")</f>
        <v>2</v>
      </c>
      <c r="K69" s="3">
        <f>COUNTIF(G71:G73,"-")</f>
        <v>0</v>
      </c>
      <c r="L69" s="3">
        <f>COUNTIF(H71:H73,"-")</f>
        <v>0</v>
      </c>
      <c r="M69" s="3">
        <f>2-K69</f>
        <v>2</v>
      </c>
      <c r="N69" s="3">
        <f>2-L69</f>
        <v>2</v>
      </c>
      <c r="O69" s="3"/>
    </row>
    <row r="70" spans="1:15" x14ac:dyDescent="0.25">
      <c r="A70" s="2" t="s">
        <v>39</v>
      </c>
      <c r="B70" s="2" t="s">
        <v>85</v>
      </c>
      <c r="C70" s="2"/>
      <c r="D70" s="2"/>
      <c r="E70" s="107"/>
    </row>
    <row r="71" spans="1:15" ht="120" x14ac:dyDescent="0.25">
      <c r="A71" s="91"/>
      <c r="B71" s="97" t="s">
        <v>223</v>
      </c>
      <c r="C71" s="39"/>
      <c r="D71" s="39"/>
      <c r="E71" s="103" t="s">
        <v>369</v>
      </c>
      <c r="G71" s="72" t="str">
        <f>IF(ISNUMBER(VALUE(LEFT(C71,1))),VALUE(LEFT(C71,1)),IF(LEFT(C71,1)="I","-","X"))</f>
        <v>X</v>
      </c>
      <c r="H71" s="72" t="str">
        <f>IF(ISNUMBER(VALUE(LEFT(D71,1))),VALUE(LEFT(D71,1)),IF(LEFT(D71,1)="I","-","X"))</f>
        <v>X</v>
      </c>
    </row>
    <row r="72" spans="1:15" x14ac:dyDescent="0.25">
      <c r="A72" s="2" t="s">
        <v>40</v>
      </c>
      <c r="B72" s="2" t="s">
        <v>86</v>
      </c>
      <c r="C72" s="2"/>
      <c r="D72" s="2"/>
      <c r="E72" s="107"/>
    </row>
    <row r="73" spans="1:15" ht="96" x14ac:dyDescent="0.25">
      <c r="A73" s="5"/>
      <c r="B73" s="97" t="s">
        <v>224</v>
      </c>
      <c r="C73" s="39"/>
      <c r="D73" s="39"/>
      <c r="E73" s="103" t="s">
        <v>370</v>
      </c>
      <c r="G73" s="72" t="str">
        <f>IF(ISNUMBER(VALUE(LEFT(C73,1))),VALUE(LEFT(C73,1)),IF(LEFT(C73,1)="I","-","X"))</f>
        <v>X</v>
      </c>
      <c r="H73" s="72" t="str">
        <f>IF(ISNUMBER(VALUE(LEFT(D73,1))),VALUE(LEFT(D73,1)),IF(LEFT(D73,1)="I","-","X"))</f>
        <v>X</v>
      </c>
    </row>
    <row r="74" spans="1:15" ht="18.75" x14ac:dyDescent="0.3">
      <c r="A74" s="31" t="s">
        <v>41</v>
      </c>
      <c r="B74" s="67" t="s">
        <v>87</v>
      </c>
      <c r="C74" s="45" t="str">
        <f>IF(I74&lt;&gt;0,"Besvarelse mangler",IF(M74=0,"Ikke relevant",G74/M74))</f>
        <v>Besvarelse mangler</v>
      </c>
      <c r="D74" s="44" t="str">
        <f>IF(J74&lt;&gt;0,"Besvarelse mangler",IF(N74=0,"Ikke relevant",H74/N74))</f>
        <v>Besvarelse mangler</v>
      </c>
      <c r="E74" s="106"/>
      <c r="G74" s="3">
        <f>SUM(G76)</f>
        <v>0</v>
      </c>
      <c r="H74" s="3">
        <f>SUM(H76)</f>
        <v>0</v>
      </c>
      <c r="I74" s="3">
        <f>COUNTIF(G76,"X")</f>
        <v>1</v>
      </c>
      <c r="J74" s="3">
        <f>COUNTIF(H76,"X")</f>
        <v>1</v>
      </c>
      <c r="K74" s="3">
        <f>COUNTIF(G76,"-")</f>
        <v>0</v>
      </c>
      <c r="L74" s="3">
        <f>COUNTIF(H76,"-")</f>
        <v>0</v>
      </c>
      <c r="M74" s="3">
        <f>1-K74</f>
        <v>1</v>
      </c>
      <c r="N74" s="3">
        <f>1-L74</f>
        <v>1</v>
      </c>
    </row>
    <row r="75" spans="1:15" x14ac:dyDescent="0.25">
      <c r="A75" s="2" t="s">
        <v>42</v>
      </c>
      <c r="B75" s="2" t="s">
        <v>88</v>
      </c>
      <c r="C75" s="2"/>
      <c r="D75" s="2"/>
      <c r="E75" s="107"/>
    </row>
    <row r="76" spans="1:15" ht="204" x14ac:dyDescent="0.25">
      <c r="A76" s="5"/>
      <c r="B76" s="97" t="s">
        <v>225</v>
      </c>
      <c r="C76" s="39"/>
      <c r="D76" s="39"/>
      <c r="E76" s="103" t="s">
        <v>371</v>
      </c>
      <c r="G76" s="72" t="str">
        <f>IF(ISNUMBER(VALUE(LEFT(C76,1))),VALUE(LEFT(C76,1)),IF(LEFT(C76,1)="I","-","X"))</f>
        <v>X</v>
      </c>
      <c r="H76" s="72" t="str">
        <f>IF(ISNUMBER(VALUE(LEFT(D76,1))),VALUE(LEFT(D76,1)),IF(LEFT(D76,1)="I","-","X"))</f>
        <v>X</v>
      </c>
    </row>
    <row r="77" spans="1:15" ht="18.75" customHeight="1" x14ac:dyDescent="0.3">
      <c r="A77" s="31" t="s">
        <v>44</v>
      </c>
      <c r="B77" s="67" t="s">
        <v>89</v>
      </c>
      <c r="C77" s="45" t="str">
        <f>IF(I77&lt;&gt;0,"Besvarelse mangler",IF(M77=0,"Ikke relevant",G77/M77))</f>
        <v>Besvarelse mangler</v>
      </c>
      <c r="D77" s="44" t="str">
        <f>IF(J77&lt;&gt;0,"Besvarelse mangler",IF(N77=0,"Ikke relevant",H77/N77))</f>
        <v>Besvarelse mangler</v>
      </c>
      <c r="E77" s="106"/>
      <c r="G77" s="3">
        <f>SUM(G79:G81)</f>
        <v>0</v>
      </c>
      <c r="H77" s="3">
        <f>SUM(H79:H81)</f>
        <v>0</v>
      </c>
      <c r="I77" s="3">
        <f>COUNTIF(G79:G81,"X")</f>
        <v>2</v>
      </c>
      <c r="J77" s="3">
        <f>COUNTIF(H79:H81,"X")</f>
        <v>2</v>
      </c>
      <c r="K77" s="3">
        <f>COUNTIF(G79:G81,"-")</f>
        <v>0</v>
      </c>
      <c r="L77" s="3">
        <f>COUNTIF(H79:H81,"-")</f>
        <v>0</v>
      </c>
      <c r="M77" s="3">
        <f>2-K77</f>
        <v>2</v>
      </c>
      <c r="N77" s="3">
        <f>2-L77</f>
        <v>2</v>
      </c>
    </row>
    <row r="78" spans="1:15" x14ac:dyDescent="0.25">
      <c r="A78" s="2" t="s">
        <v>43</v>
      </c>
      <c r="B78" s="2" t="s">
        <v>90</v>
      </c>
      <c r="C78" s="2"/>
      <c r="D78" s="2"/>
      <c r="E78" s="107"/>
    </row>
    <row r="79" spans="1:15" ht="132" x14ac:dyDescent="0.25">
      <c r="A79" s="91"/>
      <c r="B79" s="97" t="s">
        <v>226</v>
      </c>
      <c r="C79" s="39"/>
      <c r="D79" s="39"/>
      <c r="E79" s="103" t="s">
        <v>372</v>
      </c>
      <c r="G79" s="72" t="str">
        <f>IF(ISNUMBER(VALUE(LEFT(C79,1))),VALUE(LEFT(C79,1)),IF(LEFT(C79,1)="I","-","X"))</f>
        <v>X</v>
      </c>
      <c r="H79" s="72" t="str">
        <f>IF(ISNUMBER(VALUE(LEFT(D79,1))),VALUE(LEFT(D79,1)),IF(LEFT(D79,1)="I","-","X"))</f>
        <v>X</v>
      </c>
    </row>
    <row r="80" spans="1:15" x14ac:dyDescent="0.25">
      <c r="A80" s="2" t="s">
        <v>91</v>
      </c>
      <c r="B80" s="2" t="s">
        <v>92</v>
      </c>
      <c r="C80" s="2"/>
      <c r="D80" s="2"/>
      <c r="E80" s="107"/>
    </row>
    <row r="81" spans="1:14" ht="60" x14ac:dyDescent="0.25">
      <c r="A81" s="5"/>
      <c r="B81" s="97" t="s">
        <v>227</v>
      </c>
      <c r="C81" s="39"/>
      <c r="D81" s="39"/>
      <c r="E81" s="103" t="s">
        <v>373</v>
      </c>
      <c r="G81" s="72" t="str">
        <f>IF(ISNUMBER(VALUE(LEFT(C81,1))),VALUE(LEFT(C81,1)),IF(LEFT(C81,1)="I","-","X"))</f>
        <v>X</v>
      </c>
      <c r="H81" s="72" t="str">
        <f>IF(ISNUMBER(VALUE(LEFT(D81,1))),VALUE(LEFT(D81,1)),IF(LEFT(D81,1)="I","-","X"))</f>
        <v>X</v>
      </c>
    </row>
    <row r="82" spans="1:14" ht="18.75" x14ac:dyDescent="0.3">
      <c r="A82" s="31" t="s">
        <v>45</v>
      </c>
      <c r="B82" s="67" t="s">
        <v>221</v>
      </c>
      <c r="C82" s="45" t="str">
        <f>IF(I82&lt;&gt;0,"Besvarelse mangler",IF(M82=0,"Ikke relevant",G82/M82))</f>
        <v>Besvarelse mangler</v>
      </c>
      <c r="D82" s="44" t="str">
        <f>IF(J82&lt;&gt;0,"Besvarelse mangler",IF(N82=0,"Ikke relevant",H82/N82))</f>
        <v>Besvarelse mangler</v>
      </c>
      <c r="E82" s="106"/>
      <c r="G82" s="3">
        <f>SUM(G84:G86)</f>
        <v>0</v>
      </c>
      <c r="H82" s="3">
        <f>SUM(H84:H86)</f>
        <v>0</v>
      </c>
      <c r="I82" s="3">
        <f>COUNTIF(G84:G86,"X")</f>
        <v>2</v>
      </c>
      <c r="J82" s="3">
        <f>COUNTIF(H84:H86,"X")</f>
        <v>2</v>
      </c>
      <c r="K82" s="3">
        <f>COUNTIF(G84:G86,"-")</f>
        <v>0</v>
      </c>
      <c r="L82" s="3">
        <f>COUNTIF(H84:H86,"-")</f>
        <v>0</v>
      </c>
      <c r="M82" s="3">
        <f>2-K82</f>
        <v>2</v>
      </c>
      <c r="N82" s="3">
        <f>2-L82</f>
        <v>2</v>
      </c>
    </row>
    <row r="83" spans="1:14" x14ac:dyDescent="0.25">
      <c r="A83" s="2" t="s">
        <v>46</v>
      </c>
      <c r="B83" s="2" t="s">
        <v>93</v>
      </c>
      <c r="C83" s="2"/>
      <c r="D83" s="2"/>
      <c r="E83" s="107"/>
    </row>
    <row r="84" spans="1:14" ht="192" x14ac:dyDescent="0.25">
      <c r="A84" s="91"/>
      <c r="B84" s="97" t="s">
        <v>231</v>
      </c>
      <c r="C84" s="39"/>
      <c r="D84" s="39"/>
      <c r="E84" s="103" t="s">
        <v>374</v>
      </c>
      <c r="G84" s="72" t="str">
        <f>IF(ISNUMBER(VALUE(LEFT(C84,1))),VALUE(LEFT(C84,1)),IF(LEFT(C84,1)="I","-","X"))</f>
        <v>X</v>
      </c>
      <c r="H84" s="72" t="str">
        <f>IF(ISNUMBER(VALUE(LEFT(D84,1))),VALUE(LEFT(D84,1)),IF(LEFT(D84,1)="I","-","X"))</f>
        <v>X</v>
      </c>
    </row>
    <row r="85" spans="1:14" x14ac:dyDescent="0.25">
      <c r="A85" s="2" t="s">
        <v>47</v>
      </c>
      <c r="B85" s="2" t="s">
        <v>94</v>
      </c>
      <c r="C85" s="2"/>
      <c r="D85" s="2"/>
      <c r="E85" s="107"/>
    </row>
    <row r="86" spans="1:14" ht="144" x14ac:dyDescent="0.25">
      <c r="A86" s="5"/>
      <c r="B86" s="97" t="s">
        <v>234</v>
      </c>
      <c r="C86" s="39"/>
      <c r="D86" s="39"/>
      <c r="E86" s="103" t="s">
        <v>375</v>
      </c>
      <c r="G86" s="72" t="str">
        <f>IF(ISNUMBER(VALUE(LEFT(C86,1))),VALUE(LEFT(C86,1)),IF(LEFT(C86,1)="I","-","X"))</f>
        <v>X</v>
      </c>
      <c r="H86" s="72" t="str">
        <f>IF(ISNUMBER(VALUE(LEFT(D86,1))),VALUE(LEFT(D86,1)),IF(LEFT(D86,1)="I","-","X"))</f>
        <v>X</v>
      </c>
    </row>
  </sheetData>
  <conditionalFormatting sqref="C3:D3">
    <cfRule type="containsText" dxfId="24" priority="14" operator="containsText" text="Besvarelse mangler">
      <formula>NOT(ISERROR(SEARCH("Besvarelse mangler",C3)))</formula>
    </cfRule>
  </conditionalFormatting>
  <conditionalFormatting sqref="C6:D6">
    <cfRule type="containsText" dxfId="23" priority="13" operator="containsText" text="Besvarelse mangler">
      <formula>NOT(ISERROR(SEARCH("Besvarelse mangler",C6)))</formula>
    </cfRule>
  </conditionalFormatting>
  <conditionalFormatting sqref="C11:D11">
    <cfRule type="containsText" dxfId="22" priority="12" operator="containsText" text="Besvarelse mangler">
      <formula>NOT(ISERROR(SEARCH("Besvarelse mangler",C11)))</formula>
    </cfRule>
  </conditionalFormatting>
  <conditionalFormatting sqref="C18:D18">
    <cfRule type="containsText" dxfId="21" priority="11" operator="containsText" text="Besvarelse mangler">
      <formula>NOT(ISERROR(SEARCH("Besvarelse mangler",C18)))</formula>
    </cfRule>
  </conditionalFormatting>
  <conditionalFormatting sqref="C25:D25">
    <cfRule type="containsText" dxfId="20" priority="10" operator="containsText" text="Besvarelse mangler">
      <formula>NOT(ISERROR(SEARCH("Besvarelse mangler",C25)))</formula>
    </cfRule>
  </conditionalFormatting>
  <conditionalFormatting sqref="C34:D34">
    <cfRule type="containsText" dxfId="19" priority="9" operator="containsText" text="Besvarelse mangler">
      <formula>NOT(ISERROR(SEARCH("Besvarelse mangler",C34)))</formula>
    </cfRule>
  </conditionalFormatting>
  <conditionalFormatting sqref="C37:D37">
    <cfRule type="containsText" dxfId="18" priority="8" operator="containsText" text="Besvarelse mangler">
      <formula>NOT(ISERROR(SEARCH("Besvarelse mangler",C37)))</formula>
    </cfRule>
  </conditionalFormatting>
  <conditionalFormatting sqref="C42:D42">
    <cfRule type="containsText" dxfId="17" priority="7" operator="containsText" text="Besvarelse mangler">
      <formula>NOT(ISERROR(SEARCH("Besvarelse mangler",C42)))</formula>
    </cfRule>
  </conditionalFormatting>
  <conditionalFormatting sqref="C57:D57">
    <cfRule type="containsText" dxfId="16" priority="6" operator="containsText" text="Besvarelse mangler">
      <formula>NOT(ISERROR(SEARCH("Besvarelse mangler",C57)))</formula>
    </cfRule>
  </conditionalFormatting>
  <conditionalFormatting sqref="C62:D62">
    <cfRule type="containsText" dxfId="15" priority="5" operator="containsText" text="Besvarelse mangler">
      <formula>NOT(ISERROR(SEARCH("Besvarelse mangler",C62)))</formula>
    </cfRule>
  </conditionalFormatting>
  <conditionalFormatting sqref="C69:D69">
    <cfRule type="containsText" dxfId="14" priority="4" operator="containsText" text="Besvarelse mangler">
      <formula>NOT(ISERROR(SEARCH("Besvarelse mangler",C69)))</formula>
    </cfRule>
  </conditionalFormatting>
  <conditionalFormatting sqref="C74:D74">
    <cfRule type="containsText" dxfId="13" priority="3" operator="containsText" text="Besvarelse mangler">
      <formula>NOT(ISERROR(SEARCH("Besvarelse mangler",C74)))</formula>
    </cfRule>
  </conditionalFormatting>
  <conditionalFormatting sqref="C77:D77">
    <cfRule type="containsText" dxfId="12" priority="2" operator="containsText" text="Besvarelse mangler">
      <formula>NOT(ISERROR(SEARCH("Besvarelse mangler",C77)))</formula>
    </cfRule>
  </conditionalFormatting>
  <conditionalFormatting sqref="C82:D82">
    <cfRule type="containsText" dxfId="11" priority="1" operator="containsText" text="Besvarelse mangler">
      <formula>NOT(ISERROR(SEARCH("Besvarelse mangler",C82)))</formula>
    </cfRule>
  </conditionalFormatting>
  <dataValidations count="1">
    <dataValidation type="list" allowBlank="1" showInputMessage="1" showErrorMessage="1" sqref="C5:D5 C8:D8 C10:D10 C13:D13 C15:D15 C17:D17 C20:D20 C22:D22 C24:D24 C27:D27 C29:D29 C31:D31 C33:D33 C36:D36 C39:D39 C41:D41 C44:D44 C46:D46 C48:D48 C50:D50 C52:D52 C54:D54 C56:D56 C59:D59 C61:D61 C64:D64 C66:D66 C68:D68 C76:D76 C73:D73 C71:D71 C79:D79 C81:D81 C84:D84 C86:D86">
      <formula1>Moden</formula1>
    </dataValidation>
  </dataValidations>
  <pageMargins left="0.70866141732283472" right="0.70866141732283472" top="0.74803149606299213" bottom="0.74803149606299213" header="0.31496062992125984" footer="0.31496062992125984"/>
  <pageSetup paperSize="9" scale="49" fitToHeight="3"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4"/>
  <sheetViews>
    <sheetView showGridLines="0" workbookViewId="0">
      <pane ySplit="1" topLeftCell="A24" activePane="bottomLeft" state="frozen"/>
      <selection pane="bottomLeft" activeCell="C4" sqref="C4"/>
    </sheetView>
  </sheetViews>
  <sheetFormatPr defaultRowHeight="15" x14ac:dyDescent="0.25"/>
  <cols>
    <col min="1" max="1" width="5" style="6" customWidth="1"/>
    <col min="2" max="2" width="100.42578125" style="6" customWidth="1"/>
    <col min="3" max="3" width="24.85546875" style="3" bestFit="1" customWidth="1"/>
    <col min="4" max="4" width="24.85546875" style="4" bestFit="1" customWidth="1"/>
    <col min="5" max="5" width="30.7109375" style="4" customWidth="1"/>
    <col min="6" max="6" width="8" style="4" customWidth="1"/>
    <col min="7" max="15" width="9.140625" style="4" hidden="1" customWidth="1"/>
    <col min="16" max="16384" width="9.140625" style="4"/>
  </cols>
  <sheetData>
    <row r="1" spans="1:14" ht="37.5" x14ac:dyDescent="0.25">
      <c r="A1" s="23" t="s">
        <v>235</v>
      </c>
      <c r="B1" s="23" t="s">
        <v>256</v>
      </c>
      <c r="C1" s="23" t="s">
        <v>261</v>
      </c>
      <c r="D1" s="23" t="s">
        <v>259</v>
      </c>
      <c r="E1" s="24" t="s">
        <v>260</v>
      </c>
    </row>
    <row r="2" spans="1:14" s="88" customFormat="1" ht="18" customHeight="1" x14ac:dyDescent="0.25">
      <c r="A2" s="25"/>
      <c r="B2" s="26"/>
      <c r="C2" s="25"/>
      <c r="D2" s="25"/>
      <c r="E2" s="25"/>
      <c r="G2" s="42" t="s">
        <v>281</v>
      </c>
      <c r="H2" s="42" t="s">
        <v>282</v>
      </c>
      <c r="I2" s="43" t="s">
        <v>283</v>
      </c>
      <c r="J2" s="43" t="s">
        <v>284</v>
      </c>
      <c r="K2" s="43" t="s">
        <v>285</v>
      </c>
      <c r="L2" s="43" t="s">
        <v>285</v>
      </c>
      <c r="M2" s="43" t="s">
        <v>286</v>
      </c>
      <c r="N2" s="43" t="s">
        <v>287</v>
      </c>
    </row>
    <row r="3" spans="1:14" ht="18.75" x14ac:dyDescent="0.3">
      <c r="A3" s="69"/>
      <c r="B3" s="68" t="s">
        <v>246</v>
      </c>
      <c r="C3" s="47" t="str">
        <f>IF(I3&lt;&gt;0,"Besvarelse mangler",IF(M3=0,"Ikke relevant",G3/M3))</f>
        <v>Besvarelse mangler</v>
      </c>
      <c r="D3" s="48" t="str">
        <f>IF(J3&lt;&gt;0,"Besvarelse mangler",IF(N3=0,"Ikke relevant",H3/N3))</f>
        <v>Besvarelse mangler</v>
      </c>
      <c r="E3" s="46"/>
      <c r="G3" s="3">
        <f>SUM(G4)</f>
        <v>0</v>
      </c>
      <c r="H3" s="3">
        <f>SUM(H4)</f>
        <v>0</v>
      </c>
      <c r="I3" s="3">
        <f>COUNTIF(G4,"X")</f>
        <v>1</v>
      </c>
      <c r="J3" s="3">
        <f>COUNTIF(H4,"X")</f>
        <v>1</v>
      </c>
      <c r="K3" s="3">
        <f>COUNTIF(G4,"-")</f>
        <v>0</v>
      </c>
      <c r="L3" s="3">
        <f>COUNTIF(H4,"-")</f>
        <v>0</v>
      </c>
      <c r="M3" s="3">
        <f>1-K3</f>
        <v>1</v>
      </c>
      <c r="N3" s="3">
        <f>1-L3</f>
        <v>1</v>
      </c>
    </row>
    <row r="4" spans="1:14" ht="84" x14ac:dyDescent="0.25">
      <c r="A4" s="5"/>
      <c r="B4" s="97" t="s">
        <v>247</v>
      </c>
      <c r="C4" s="39"/>
      <c r="D4" s="39"/>
      <c r="E4" s="27"/>
      <c r="G4" s="72" t="str">
        <f>IF(ISNUMBER(VALUE(LEFT(C4,1))),VALUE(LEFT(C4,1)),IF(LEFT(C4,1)="I","-","X"))</f>
        <v>X</v>
      </c>
      <c r="H4" s="72" t="str">
        <f>IF(ISNUMBER(VALUE(LEFT(D4,1))),VALUE(LEFT(D4,1)),IF(LEFT(D4,1)="I","-","X"))</f>
        <v>X</v>
      </c>
    </row>
    <row r="5" spans="1:14" ht="18.75" x14ac:dyDescent="0.3">
      <c r="A5" s="31">
        <v>1</v>
      </c>
      <c r="B5" s="67" t="s">
        <v>236</v>
      </c>
      <c r="C5" s="45" t="str">
        <f>IF(I5&lt;&gt;0,"Besvarelse mangler",IF(M5=0,"Ikke relevant",G5/M5))</f>
        <v>Besvarelse mangler</v>
      </c>
      <c r="D5" s="44" t="str">
        <f>IF(J5&lt;&gt;0,"Besvarelse mangler",IF(N5=0,"Ikke relevant",H5/N5))</f>
        <v>Besvarelse mangler</v>
      </c>
      <c r="E5" s="30"/>
      <c r="G5" s="3">
        <f>SUM(G6)</f>
        <v>0</v>
      </c>
      <c r="H5" s="3">
        <f>SUM(H6)</f>
        <v>0</v>
      </c>
      <c r="I5" s="3">
        <f>COUNTIF(G6,"X")</f>
        <v>1</v>
      </c>
      <c r="J5" s="3">
        <f>COUNTIF(H6,"X")</f>
        <v>1</v>
      </c>
      <c r="K5" s="3">
        <f>COUNTIF(G6,"-")</f>
        <v>0</v>
      </c>
      <c r="L5" s="3">
        <f>COUNTIF(H6,"-")</f>
        <v>0</v>
      </c>
      <c r="M5" s="3">
        <f>1-K5</f>
        <v>1</v>
      </c>
      <c r="N5" s="3">
        <f>1-L5</f>
        <v>1</v>
      </c>
    </row>
    <row r="6" spans="1:14" ht="108" x14ac:dyDescent="0.25">
      <c r="A6" s="5"/>
      <c r="B6" s="97" t="s">
        <v>248</v>
      </c>
      <c r="C6" s="39"/>
      <c r="D6" s="39"/>
      <c r="E6" s="27"/>
      <c r="G6" s="72" t="str">
        <f>IF(ISNUMBER(VALUE(LEFT(C6,1))),VALUE(LEFT(C6,1)),IF(LEFT(C6,1)="I","-","X"))</f>
        <v>X</v>
      </c>
      <c r="H6" s="72" t="str">
        <f>IF(ISNUMBER(VALUE(LEFT(D6,1))),VALUE(LEFT(D6,1)),IF(LEFT(D6,1)="I","-","X"))</f>
        <v>X</v>
      </c>
    </row>
    <row r="7" spans="1:14" ht="18.75" x14ac:dyDescent="0.3">
      <c r="A7" s="31">
        <v>2</v>
      </c>
      <c r="B7" s="67" t="s">
        <v>237</v>
      </c>
      <c r="C7" s="45" t="str">
        <f>IF(I7&lt;&gt;0,"Besvarelse mangler",IF(M7=0,"Ikke relevant",G7/M7))</f>
        <v>Besvarelse mangler</v>
      </c>
      <c r="D7" s="44" t="str">
        <f>IF(J7&lt;&gt;0,"Besvarelse mangler",IF(N7=0,"Ikke relevant",H7/N7))</f>
        <v>Besvarelse mangler</v>
      </c>
      <c r="E7" s="30"/>
      <c r="G7" s="3">
        <f>SUM(G8)</f>
        <v>0</v>
      </c>
      <c r="H7" s="3">
        <f>SUM(H8)</f>
        <v>0</v>
      </c>
      <c r="I7" s="3">
        <f>COUNTIF(G8,"X")</f>
        <v>1</v>
      </c>
      <c r="J7" s="3">
        <f>COUNTIF(H8,"X")</f>
        <v>1</v>
      </c>
      <c r="K7" s="3">
        <f>COUNTIF(G8,"-")</f>
        <v>0</v>
      </c>
      <c r="L7" s="3">
        <f>COUNTIF(H8,"-")</f>
        <v>0</v>
      </c>
      <c r="M7" s="3">
        <f>1-K7</f>
        <v>1</v>
      </c>
      <c r="N7" s="3">
        <f>1-L7</f>
        <v>1</v>
      </c>
    </row>
    <row r="8" spans="1:14" ht="84" x14ac:dyDescent="0.25">
      <c r="A8" s="5"/>
      <c r="B8" s="97" t="s">
        <v>249</v>
      </c>
      <c r="C8" s="39"/>
      <c r="D8" s="39"/>
      <c r="E8" s="27"/>
      <c r="G8" s="72" t="str">
        <f>IF(ISNUMBER(VALUE(LEFT(C8,1))),VALUE(LEFT(C8,1)),IF(LEFT(C8,1)="I","-","X"))</f>
        <v>X</v>
      </c>
      <c r="H8" s="72" t="str">
        <f>IF(ISNUMBER(VALUE(LEFT(D8,1))),VALUE(LEFT(D8,1)),IF(LEFT(D8,1)="I","-","X"))</f>
        <v>X</v>
      </c>
    </row>
    <row r="9" spans="1:14" ht="18.75" x14ac:dyDescent="0.3">
      <c r="A9" s="31">
        <v>3</v>
      </c>
      <c r="B9" s="67" t="s">
        <v>238</v>
      </c>
      <c r="C9" s="45" t="str">
        <f>IF(I9&lt;&gt;0,"Besvarelse mangler",IF(M9=0,"Ikke relevant",G9/M9))</f>
        <v>Besvarelse mangler</v>
      </c>
      <c r="D9" s="44" t="str">
        <f>IF(J9&lt;&gt;0,"Besvarelse mangler",IF(N9=0,"Ikke relevant",H9/N9))</f>
        <v>Besvarelse mangler</v>
      </c>
      <c r="E9" s="30"/>
      <c r="G9" s="3">
        <f>SUM(G10)</f>
        <v>0</v>
      </c>
      <c r="H9" s="3">
        <f>SUM(H10)</f>
        <v>0</v>
      </c>
      <c r="I9" s="3">
        <f>COUNTIF(G10,"X")</f>
        <v>1</v>
      </c>
      <c r="J9" s="3">
        <f>COUNTIF(H10,"X")</f>
        <v>1</v>
      </c>
      <c r="K9" s="3">
        <f>COUNTIF(G10,"-")</f>
        <v>0</v>
      </c>
      <c r="L9" s="3">
        <f>COUNTIF(H10,"-")</f>
        <v>0</v>
      </c>
      <c r="M9" s="3">
        <f>1-K9</f>
        <v>1</v>
      </c>
      <c r="N9" s="3">
        <f>1-L9</f>
        <v>1</v>
      </c>
    </row>
    <row r="10" spans="1:14" ht="120" x14ac:dyDescent="0.25">
      <c r="A10" s="5"/>
      <c r="B10" s="97" t="s">
        <v>305</v>
      </c>
      <c r="C10" s="39"/>
      <c r="D10" s="39"/>
      <c r="E10" s="27"/>
      <c r="G10" s="72" t="str">
        <f>IF(ISNUMBER(VALUE(LEFT(C10,1))),VALUE(LEFT(C10,1)),IF(LEFT(C10,1)="I","-","X"))</f>
        <v>X</v>
      </c>
      <c r="H10" s="72" t="str">
        <f>IF(ISNUMBER(VALUE(LEFT(D10,1))),VALUE(LEFT(D10,1)),IF(LEFT(D10,1)="I","-","X"))</f>
        <v>X</v>
      </c>
    </row>
    <row r="11" spans="1:14" ht="18.75" x14ac:dyDescent="0.3">
      <c r="A11" s="31">
        <v>4</v>
      </c>
      <c r="B11" s="67" t="s">
        <v>239</v>
      </c>
      <c r="C11" s="45" t="str">
        <f>IF(I11&lt;&gt;0,"Besvarelse mangler",IF(M11=0,"Ikke relevant",G11/M11))</f>
        <v>Besvarelse mangler</v>
      </c>
      <c r="D11" s="44" t="str">
        <f>IF(J11&lt;&gt;0,"Besvarelse mangler",IF(N11=0,"Ikke relevant",H11/N11))</f>
        <v>Besvarelse mangler</v>
      </c>
      <c r="E11" s="30"/>
      <c r="G11" s="3">
        <f>SUM(G12)</f>
        <v>0</v>
      </c>
      <c r="H11" s="3">
        <f>SUM(H12)</f>
        <v>0</v>
      </c>
      <c r="I11" s="3">
        <f>COUNTIF(G12,"X")</f>
        <v>1</v>
      </c>
      <c r="J11" s="3">
        <f>COUNTIF(H12,"X")</f>
        <v>1</v>
      </c>
      <c r="K11" s="3">
        <f>COUNTIF(G12,"-")</f>
        <v>0</v>
      </c>
      <c r="L11" s="3">
        <f>COUNTIF(H12,"-")</f>
        <v>0</v>
      </c>
      <c r="M11" s="3">
        <f>1-K11</f>
        <v>1</v>
      </c>
      <c r="N11" s="3">
        <f>1-L11</f>
        <v>1</v>
      </c>
    </row>
    <row r="12" spans="1:14" ht="72" x14ac:dyDescent="0.25">
      <c r="A12" s="5"/>
      <c r="B12" s="97" t="s">
        <v>250</v>
      </c>
      <c r="C12" s="39"/>
      <c r="D12" s="39"/>
      <c r="E12" s="27"/>
      <c r="G12" s="72" t="str">
        <f>IF(ISNUMBER(VALUE(LEFT(C12,1))),VALUE(LEFT(C12,1)),IF(LEFT(C12,1)="I","-","X"))</f>
        <v>X</v>
      </c>
      <c r="H12" s="72" t="str">
        <f>IF(ISNUMBER(VALUE(LEFT(D12,1))),VALUE(LEFT(D12,1)),IF(LEFT(D12,1)="I","-","X"))</f>
        <v>X</v>
      </c>
    </row>
    <row r="13" spans="1:14" ht="18.75" x14ac:dyDescent="0.3">
      <c r="A13" s="31">
        <v>5</v>
      </c>
      <c r="B13" s="67" t="s">
        <v>240</v>
      </c>
      <c r="C13" s="45" t="str">
        <f>IF(I13&lt;&gt;0,"Besvarelse mangler",IF(M13=0,"Ikke relevant",G13/M13))</f>
        <v>Besvarelse mangler</v>
      </c>
      <c r="D13" s="44" t="str">
        <f>IF(J13&lt;&gt;0,"Besvarelse mangler",IF(N13=0,"Ikke relevant",H13/N13))</f>
        <v>Besvarelse mangler</v>
      </c>
      <c r="E13" s="30"/>
      <c r="G13" s="3">
        <f>SUM(G14)</f>
        <v>0</v>
      </c>
      <c r="H13" s="3">
        <f>SUM(H14)</f>
        <v>0</v>
      </c>
      <c r="I13" s="3">
        <f>COUNTIF(G14,"X")</f>
        <v>1</v>
      </c>
      <c r="J13" s="3">
        <f>COUNTIF(H14,"X")</f>
        <v>1</v>
      </c>
      <c r="K13" s="3">
        <f>COUNTIF(G14,"-")</f>
        <v>0</v>
      </c>
      <c r="L13" s="3">
        <f>COUNTIF(H14,"-")</f>
        <v>0</v>
      </c>
      <c r="M13" s="3">
        <f>1-K13</f>
        <v>1</v>
      </c>
      <c r="N13" s="3">
        <f>1-L13</f>
        <v>1</v>
      </c>
    </row>
    <row r="14" spans="1:14" ht="120" x14ac:dyDescent="0.25">
      <c r="A14" s="5"/>
      <c r="B14" s="97" t="s">
        <v>306</v>
      </c>
      <c r="C14" s="39"/>
      <c r="D14" s="39"/>
      <c r="E14" s="27"/>
      <c r="G14" s="72" t="str">
        <f>IF(ISNUMBER(VALUE(LEFT(C14,1))),VALUE(LEFT(C14,1)),IF(LEFT(C14,1)="I","-","X"))</f>
        <v>X</v>
      </c>
      <c r="H14" s="72" t="str">
        <f>IF(ISNUMBER(VALUE(LEFT(D14,1))),VALUE(LEFT(D14,1)),IF(LEFT(D14,1)="I","-","X"))</f>
        <v>X</v>
      </c>
    </row>
    <row r="15" spans="1:14" ht="18.75" x14ac:dyDescent="0.3">
      <c r="A15" s="31">
        <v>6</v>
      </c>
      <c r="B15" s="67" t="s">
        <v>241</v>
      </c>
      <c r="C15" s="45" t="str">
        <f>IF(I15&lt;&gt;0,"Besvarelse mangler",IF(M15=0,"Ikke relevant",G15/M15))</f>
        <v>Besvarelse mangler</v>
      </c>
      <c r="D15" s="44" t="str">
        <f>IF(J15&lt;&gt;0,"Besvarelse mangler",IF(N15=0,"Ikke relevant",H15/N15))</f>
        <v>Besvarelse mangler</v>
      </c>
      <c r="E15" s="30"/>
      <c r="G15" s="3">
        <f>SUM(G16)</f>
        <v>0</v>
      </c>
      <c r="H15" s="3">
        <f>SUM(H16)</f>
        <v>0</v>
      </c>
      <c r="I15" s="3">
        <f>COUNTIF(G16,"X")</f>
        <v>1</v>
      </c>
      <c r="J15" s="3">
        <f>COUNTIF(H16,"X")</f>
        <v>1</v>
      </c>
      <c r="K15" s="3">
        <f>COUNTIF(G16,"-")</f>
        <v>0</v>
      </c>
      <c r="L15" s="3">
        <f>COUNTIF(H16,"-")</f>
        <v>0</v>
      </c>
      <c r="M15" s="3">
        <f>1-K15</f>
        <v>1</v>
      </c>
      <c r="N15" s="3">
        <f>1-L15</f>
        <v>1</v>
      </c>
    </row>
    <row r="16" spans="1:14" ht="96" x14ac:dyDescent="0.25">
      <c r="A16" s="5"/>
      <c r="B16" s="97" t="s">
        <v>251</v>
      </c>
      <c r="C16" s="39"/>
      <c r="D16" s="39"/>
      <c r="E16" s="27"/>
      <c r="G16" s="72" t="str">
        <f>IF(ISNUMBER(VALUE(LEFT(C16,1))),VALUE(LEFT(C16,1)),IF(LEFT(C16,1)="I","-","X"))</f>
        <v>X</v>
      </c>
      <c r="H16" s="72" t="str">
        <f>IF(ISNUMBER(VALUE(LEFT(D16,1))),VALUE(LEFT(D16,1)),IF(LEFT(D16,1)="I","-","X"))</f>
        <v>X</v>
      </c>
    </row>
    <row r="17" spans="1:14" ht="18.75" x14ac:dyDescent="0.3">
      <c r="A17" s="31">
        <v>7</v>
      </c>
      <c r="B17" s="67" t="s">
        <v>242</v>
      </c>
      <c r="C17" s="45" t="str">
        <f>IF(I17&lt;&gt;0,"Besvarelse mangler",IF(M17=0,"Ikke relevant",G17/M17))</f>
        <v>Besvarelse mangler</v>
      </c>
      <c r="D17" s="44" t="str">
        <f>IF(J17&lt;&gt;0,"Besvarelse mangler",IF(N17=0,"Ikke relevant",H17/N17))</f>
        <v>Besvarelse mangler</v>
      </c>
      <c r="E17" s="30"/>
      <c r="G17" s="3">
        <f>SUM(G18)</f>
        <v>0</v>
      </c>
      <c r="H17" s="3">
        <f>SUM(H18)</f>
        <v>0</v>
      </c>
      <c r="I17" s="3">
        <f>COUNTIF(G18,"X")</f>
        <v>1</v>
      </c>
      <c r="J17" s="3">
        <f>COUNTIF(H18,"X")</f>
        <v>1</v>
      </c>
      <c r="K17" s="3">
        <f>COUNTIF(G18,"-")</f>
        <v>0</v>
      </c>
      <c r="L17" s="3">
        <f>COUNTIF(H18,"-")</f>
        <v>0</v>
      </c>
      <c r="M17" s="3">
        <f>1-K17</f>
        <v>1</v>
      </c>
      <c r="N17" s="3">
        <f>1-L17</f>
        <v>1</v>
      </c>
    </row>
    <row r="18" spans="1:14" ht="96" x14ac:dyDescent="0.25">
      <c r="A18" s="5"/>
      <c r="B18" s="97" t="s">
        <v>307</v>
      </c>
      <c r="C18" s="39"/>
      <c r="D18" s="39"/>
      <c r="E18" s="27"/>
      <c r="G18" s="72" t="str">
        <f>IF(ISNUMBER(VALUE(LEFT(C18,1))),VALUE(LEFT(C18,1)),IF(LEFT(C18,1)="I","-","X"))</f>
        <v>X</v>
      </c>
      <c r="H18" s="72" t="str">
        <f>IF(ISNUMBER(VALUE(LEFT(D18,1))),VALUE(LEFT(D18,1)),IF(LEFT(D18,1)="I","-","X"))</f>
        <v>X</v>
      </c>
    </row>
    <row r="19" spans="1:14" ht="18.75" x14ac:dyDescent="0.3">
      <c r="A19" s="31">
        <v>8</v>
      </c>
      <c r="B19" s="67" t="s">
        <v>243</v>
      </c>
      <c r="C19" s="45" t="str">
        <f>IF(I19&lt;&gt;0,"Besvarelse mangler",IF(M19=0,"Ikke relevant",G19/M19))</f>
        <v>Besvarelse mangler</v>
      </c>
      <c r="D19" s="44" t="str">
        <f>IF(J19&lt;&gt;0,"Besvarelse mangler",IF(N19=0,"Ikke relevant",H19/N19))</f>
        <v>Besvarelse mangler</v>
      </c>
      <c r="E19" s="30"/>
      <c r="G19" s="3">
        <f>SUM(G20)</f>
        <v>0</v>
      </c>
      <c r="H19" s="3">
        <f>SUM(H20)</f>
        <v>0</v>
      </c>
      <c r="I19" s="3">
        <f>COUNTIF(G20,"X")</f>
        <v>1</v>
      </c>
      <c r="J19" s="3">
        <f>COUNTIF(H20,"X")</f>
        <v>1</v>
      </c>
      <c r="K19" s="3">
        <f>COUNTIF(G20,"-")</f>
        <v>0</v>
      </c>
      <c r="L19" s="3">
        <f>COUNTIF(H20,"-")</f>
        <v>0</v>
      </c>
      <c r="M19" s="3">
        <f>1-K19</f>
        <v>1</v>
      </c>
      <c r="N19" s="3">
        <f>1-L19</f>
        <v>1</v>
      </c>
    </row>
    <row r="20" spans="1:14" ht="84" x14ac:dyDescent="0.25">
      <c r="A20" s="5"/>
      <c r="B20" s="97" t="s">
        <v>252</v>
      </c>
      <c r="C20" s="39"/>
      <c r="D20" s="39"/>
      <c r="E20" s="27"/>
      <c r="G20" s="72" t="str">
        <f>IF(ISNUMBER(VALUE(LEFT(C20,1))),VALUE(LEFT(C20,1)),IF(LEFT(C20,1)="I","-","X"))</f>
        <v>X</v>
      </c>
      <c r="H20" s="72" t="str">
        <f>IF(ISNUMBER(VALUE(LEFT(D20,1))),VALUE(LEFT(D20,1)),IF(LEFT(D20,1)="I","-","X"))</f>
        <v>X</v>
      </c>
    </row>
    <row r="21" spans="1:14" ht="18.75" x14ac:dyDescent="0.3">
      <c r="A21" s="31">
        <v>9</v>
      </c>
      <c r="B21" s="67" t="s">
        <v>244</v>
      </c>
      <c r="C21" s="45" t="str">
        <f>IF(I21&lt;&gt;0,"Besvarelse mangler",IF(M21=0,"Ikke relevant",G21/M21))</f>
        <v>Besvarelse mangler</v>
      </c>
      <c r="D21" s="44" t="str">
        <f>IF(J21&lt;&gt;0,"Besvarelse mangler",IF(N21=0,"Ikke relevant",H21/N21))</f>
        <v>Besvarelse mangler</v>
      </c>
      <c r="E21" s="30"/>
      <c r="G21" s="3">
        <f>SUM(G22)</f>
        <v>0</v>
      </c>
      <c r="H21" s="3">
        <f>SUM(H22)</f>
        <v>0</v>
      </c>
      <c r="I21" s="3">
        <f>COUNTIF(G22,"X")</f>
        <v>1</v>
      </c>
      <c r="J21" s="3">
        <f>COUNTIF(H22,"X")</f>
        <v>1</v>
      </c>
      <c r="K21" s="3">
        <f>COUNTIF(G22,"-")</f>
        <v>0</v>
      </c>
      <c r="L21" s="3">
        <f>COUNTIF(H22,"-")</f>
        <v>0</v>
      </c>
      <c r="M21" s="3">
        <f>1-K21</f>
        <v>1</v>
      </c>
      <c r="N21" s="3">
        <f>1-L21</f>
        <v>1</v>
      </c>
    </row>
    <row r="22" spans="1:14" ht="84" x14ac:dyDescent="0.25">
      <c r="A22" s="5"/>
      <c r="B22" s="97" t="s">
        <v>253</v>
      </c>
      <c r="C22" s="39"/>
      <c r="D22" s="39"/>
      <c r="E22" s="27"/>
      <c r="G22" s="72" t="str">
        <f>IF(ISNUMBER(VALUE(LEFT(C22,1))),VALUE(LEFT(C22,1)),IF(LEFT(C22,1)="I","-","X"))</f>
        <v>X</v>
      </c>
      <c r="H22" s="72" t="str">
        <f>IF(ISNUMBER(VALUE(LEFT(D22,1))),VALUE(LEFT(D22,1)),IF(LEFT(D22,1)="I","-","X"))</f>
        <v>X</v>
      </c>
    </row>
    <row r="23" spans="1:14" ht="18.75" x14ac:dyDescent="0.3">
      <c r="A23" s="31">
        <v>10</v>
      </c>
      <c r="B23" s="67" t="s">
        <v>245</v>
      </c>
      <c r="C23" s="45" t="str">
        <f>IF(I23&lt;&gt;0,"Besvarelse mangler",IF(M23=0,"Ikke relevant",G23/M23))</f>
        <v>Besvarelse mangler</v>
      </c>
      <c r="D23" s="44" t="str">
        <f>IF(J23&lt;&gt;0,"Besvarelse mangler",IF(N23=0,"Ikke relevant",H23/N23))</f>
        <v>Besvarelse mangler</v>
      </c>
      <c r="E23" s="30"/>
      <c r="G23" s="3">
        <f>SUM(G24)</f>
        <v>0</v>
      </c>
      <c r="H23" s="3">
        <f>SUM(H24)</f>
        <v>0</v>
      </c>
      <c r="I23" s="3">
        <f>COUNTIF(G24,"X")</f>
        <v>1</v>
      </c>
      <c r="J23" s="3">
        <f>COUNTIF(H24,"X")</f>
        <v>1</v>
      </c>
      <c r="K23" s="3">
        <f>COUNTIF(G24,"-")</f>
        <v>0</v>
      </c>
      <c r="L23" s="3">
        <f>COUNTIF(H24,"-")</f>
        <v>0</v>
      </c>
      <c r="M23" s="3">
        <f>1-K23</f>
        <v>1</v>
      </c>
      <c r="N23" s="3">
        <f>1-L23</f>
        <v>1</v>
      </c>
    </row>
    <row r="24" spans="1:14" ht="108" x14ac:dyDescent="0.25">
      <c r="A24" s="5"/>
      <c r="B24" s="97" t="s">
        <v>308</v>
      </c>
      <c r="C24" s="39"/>
      <c r="D24" s="39"/>
      <c r="E24" s="27"/>
      <c r="G24" s="72" t="str">
        <f>IF(ISNUMBER(VALUE(LEFT(C24,1))),VALUE(LEFT(C24,1)),IF(LEFT(C24,1)="I","-","X"))</f>
        <v>X</v>
      </c>
      <c r="H24" s="72" t="str">
        <f>IF(ISNUMBER(VALUE(LEFT(D24,1))),VALUE(LEFT(D24,1)),IF(LEFT(D24,1)="I","-","X"))</f>
        <v>X</v>
      </c>
    </row>
  </sheetData>
  <conditionalFormatting sqref="C3:D3">
    <cfRule type="containsText" dxfId="10" priority="11" operator="containsText" text="Besvarelse mangler">
      <formula>NOT(ISERROR(SEARCH("Besvarelse mangler",C3)))</formula>
    </cfRule>
  </conditionalFormatting>
  <conditionalFormatting sqref="C5:D5">
    <cfRule type="containsText" dxfId="9" priority="10" operator="containsText" text="Besvarelse mangler">
      <formula>NOT(ISERROR(SEARCH("Besvarelse mangler",C5)))</formula>
    </cfRule>
  </conditionalFormatting>
  <conditionalFormatting sqref="C7:D7">
    <cfRule type="containsText" dxfId="8" priority="9" operator="containsText" text="Besvarelse mangler">
      <formula>NOT(ISERROR(SEARCH("Besvarelse mangler",C7)))</formula>
    </cfRule>
  </conditionalFormatting>
  <conditionalFormatting sqref="C9:D9">
    <cfRule type="containsText" dxfId="7" priority="8" operator="containsText" text="Besvarelse mangler">
      <formula>NOT(ISERROR(SEARCH("Besvarelse mangler",C9)))</formula>
    </cfRule>
  </conditionalFormatting>
  <conditionalFormatting sqref="C11:D11">
    <cfRule type="containsText" dxfId="6" priority="7" operator="containsText" text="Besvarelse mangler">
      <formula>NOT(ISERROR(SEARCH("Besvarelse mangler",C11)))</formula>
    </cfRule>
  </conditionalFormatting>
  <conditionalFormatting sqref="C13:D13">
    <cfRule type="containsText" dxfId="5" priority="6" operator="containsText" text="Besvarelse mangler">
      <formula>NOT(ISERROR(SEARCH("Besvarelse mangler",C13)))</formula>
    </cfRule>
  </conditionalFormatting>
  <conditionalFormatting sqref="C15:D15">
    <cfRule type="containsText" dxfId="4" priority="5" operator="containsText" text="Besvarelse mangler">
      <formula>NOT(ISERROR(SEARCH("Besvarelse mangler",C15)))</formula>
    </cfRule>
  </conditionalFormatting>
  <conditionalFormatting sqref="C17:D17">
    <cfRule type="containsText" dxfId="3" priority="4" operator="containsText" text="Besvarelse mangler">
      <formula>NOT(ISERROR(SEARCH("Besvarelse mangler",C17)))</formula>
    </cfRule>
  </conditionalFormatting>
  <conditionalFormatting sqref="C19:D19">
    <cfRule type="containsText" dxfId="2" priority="3" operator="containsText" text="Besvarelse mangler">
      <formula>NOT(ISERROR(SEARCH("Besvarelse mangler",C19)))</formula>
    </cfRule>
  </conditionalFormatting>
  <conditionalFormatting sqref="C21:D21">
    <cfRule type="containsText" dxfId="1" priority="2" operator="containsText" text="Besvarelse mangler">
      <formula>NOT(ISERROR(SEARCH("Besvarelse mangler",C21)))</formula>
    </cfRule>
  </conditionalFormatting>
  <conditionalFormatting sqref="C23:D23">
    <cfRule type="containsText" dxfId="0" priority="1" operator="containsText" text="Besvarelse mangler">
      <formula>NOT(ISERROR(SEARCH("Besvarelse mangler",C23)))</formula>
    </cfRule>
  </conditionalFormatting>
  <dataValidations count="1">
    <dataValidation type="list" allowBlank="1" showInputMessage="1" showErrorMessage="1" sqref="C4:D4 C6:D6 C8:D8 C10:D10 C12:D12 C14:D14 C16:D16 C18:D18 C20:D20 C22:D22 C24:D24">
      <formula1>Moden</formula1>
    </dataValidation>
  </dataValidations>
  <pageMargins left="0.70866141732283472" right="0.70866141732283472" top="0.74803149606299213" bottom="0.74803149606299213" header="0.31496062992125984" footer="0.31496062992125984"/>
  <pageSetup paperSize="9" scale="46" fitToHeight="3" orientation="portrait" r:id="rId1"/>
  <ignoredErrors>
    <ignoredError sqref="G4:J26"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zoomScaleNormal="100" workbookViewId="0">
      <selection activeCell="C5" sqref="C5"/>
    </sheetView>
  </sheetViews>
  <sheetFormatPr defaultRowHeight="15" x14ac:dyDescent="0.25"/>
  <cols>
    <col min="1" max="1" width="9.140625" style="4"/>
    <col min="2" max="2" width="46.28515625" style="4" customWidth="1"/>
    <col min="3" max="3" width="14.140625" style="4" bestFit="1" customWidth="1"/>
    <col min="4" max="4" width="13.85546875" style="4" bestFit="1" customWidth="1"/>
    <col min="5" max="6" width="3.7109375" style="4" customWidth="1"/>
    <col min="7" max="7" width="9.140625" style="4"/>
    <col min="8" max="8" width="50.140625" style="4" customWidth="1"/>
    <col min="9" max="9" width="14.140625" style="4" bestFit="1" customWidth="1"/>
    <col min="10" max="10" width="13.85546875" style="4" bestFit="1" customWidth="1"/>
    <col min="11" max="12" width="3.7109375" style="4" customWidth="1"/>
    <col min="13" max="13" width="9.140625" style="4"/>
    <col min="14" max="14" width="46.42578125" style="4" customWidth="1"/>
    <col min="15" max="15" width="14.140625" style="4" bestFit="1" customWidth="1"/>
    <col min="16" max="16" width="13.85546875" style="4" bestFit="1" customWidth="1"/>
    <col min="17" max="17" width="2.85546875" style="4" customWidth="1"/>
    <col min="18" max="16384" width="9.140625" style="4"/>
  </cols>
  <sheetData>
    <row r="1" spans="1:16" ht="15.75" x14ac:dyDescent="0.25">
      <c r="A1" s="111" t="s">
        <v>316</v>
      </c>
      <c r="B1" s="111"/>
      <c r="C1" s="111"/>
      <c r="D1" s="111"/>
      <c r="G1" s="111" t="s">
        <v>317</v>
      </c>
      <c r="H1" s="111"/>
      <c r="I1" s="111"/>
      <c r="J1" s="111"/>
      <c r="M1" s="111" t="s">
        <v>265</v>
      </c>
      <c r="N1" s="111"/>
      <c r="O1" s="111"/>
      <c r="P1" s="111"/>
    </row>
    <row r="2" spans="1:16" x14ac:dyDescent="0.25">
      <c r="A2" s="98" t="s">
        <v>96</v>
      </c>
      <c r="B2" s="98" t="s">
        <v>264</v>
      </c>
      <c r="C2" s="98" t="s">
        <v>261</v>
      </c>
      <c r="D2" s="98" t="s">
        <v>259</v>
      </c>
      <c r="G2" s="98" t="s">
        <v>96</v>
      </c>
      <c r="H2" s="98" t="s">
        <v>264</v>
      </c>
      <c r="I2" s="98" t="s">
        <v>261</v>
      </c>
      <c r="J2" s="98" t="s">
        <v>259</v>
      </c>
      <c r="M2" s="98" t="s">
        <v>96</v>
      </c>
      <c r="N2" s="98" t="s">
        <v>264</v>
      </c>
      <c r="O2" s="98" t="s">
        <v>261</v>
      </c>
      <c r="P2" s="98" t="s">
        <v>259</v>
      </c>
    </row>
    <row r="3" spans="1:16" x14ac:dyDescent="0.25">
      <c r="A3" s="32">
        <v>4</v>
      </c>
      <c r="B3" s="32" t="s">
        <v>100</v>
      </c>
      <c r="C3" s="92" t="str">
        <f>'1. ISO27001'!C3</f>
        <v>Besvarelse mangler</v>
      </c>
      <c r="D3" s="93" t="str">
        <f>'1. ISO27001'!D3</f>
        <v>Besvarelse mangler</v>
      </c>
      <c r="G3" s="32" t="s">
        <v>0</v>
      </c>
      <c r="H3" s="32" t="s">
        <v>48</v>
      </c>
      <c r="I3" s="92" t="str">
        <f>'2. ISO27001, anneks A'!C3</f>
        <v>Besvarelse mangler</v>
      </c>
      <c r="J3" s="92" t="str">
        <f>'2. ISO27001, anneks A'!D3</f>
        <v>Besvarelse mangler</v>
      </c>
      <c r="M3" s="32"/>
      <c r="N3" s="32" t="s">
        <v>246</v>
      </c>
      <c r="O3" s="92" t="str">
        <f>'3. DIGST-guide'!C3</f>
        <v>Besvarelse mangler</v>
      </c>
      <c r="P3" s="92" t="str">
        <f>'3. DIGST-guide'!D3</f>
        <v>Besvarelse mangler</v>
      </c>
    </row>
    <row r="4" spans="1:16" x14ac:dyDescent="0.25">
      <c r="A4" s="32">
        <v>5</v>
      </c>
      <c r="B4" s="32" t="s">
        <v>104</v>
      </c>
      <c r="C4" s="92" t="str">
        <f>'1. ISO27001'!C14</f>
        <v>Besvarelse mangler</v>
      </c>
      <c r="D4" s="92" t="str">
        <f>'1. ISO27001'!D14</f>
        <v>Besvarelse mangler</v>
      </c>
      <c r="G4" s="32" t="s">
        <v>2</v>
      </c>
      <c r="H4" s="32" t="s">
        <v>49</v>
      </c>
      <c r="I4" s="92" t="str">
        <f>'2. ISO27001, anneks A'!C6</f>
        <v>Besvarelse mangler</v>
      </c>
      <c r="J4" s="92" t="str">
        <f>'2. ISO27001, anneks A'!D6</f>
        <v>Besvarelse mangler</v>
      </c>
      <c r="M4" s="32">
        <v>1</v>
      </c>
      <c r="N4" s="32" t="s">
        <v>236</v>
      </c>
      <c r="O4" s="92" t="str">
        <f>'3. DIGST-guide'!C5</f>
        <v>Besvarelse mangler</v>
      </c>
      <c r="P4" s="92" t="str">
        <f>'3. DIGST-guide'!D5</f>
        <v>Besvarelse mangler</v>
      </c>
    </row>
    <row r="5" spans="1:16" x14ac:dyDescent="0.25">
      <c r="A5" s="32">
        <v>6</v>
      </c>
      <c r="B5" s="32" t="s">
        <v>111</v>
      </c>
      <c r="C5" s="92" t="str">
        <f>'1. ISO27001'!C28</f>
        <v>Besvarelse mangler</v>
      </c>
      <c r="D5" s="92" t="str">
        <f>'1. ISO27001'!D28</f>
        <v>Besvarelse mangler</v>
      </c>
      <c r="G5" s="32" t="s">
        <v>5</v>
      </c>
      <c r="H5" s="32" t="s">
        <v>52</v>
      </c>
      <c r="I5" s="92" t="str">
        <f>'2. ISO27001, anneks A'!C11</f>
        <v>Besvarelse mangler</v>
      </c>
      <c r="J5" s="92" t="str">
        <f>'2. ISO27001, anneks A'!D11</f>
        <v>Besvarelse mangler</v>
      </c>
      <c r="M5" s="32">
        <v>2</v>
      </c>
      <c r="N5" s="32" t="s">
        <v>237</v>
      </c>
      <c r="O5" s="92" t="str">
        <f>'3. DIGST-guide'!C7</f>
        <v>Besvarelse mangler</v>
      </c>
      <c r="P5" s="92" t="str">
        <f>'3. DIGST-guide'!D7</f>
        <v>Besvarelse mangler</v>
      </c>
    </row>
    <row r="6" spans="1:16" x14ac:dyDescent="0.25">
      <c r="A6" s="32">
        <v>7</v>
      </c>
      <c r="B6" s="32" t="s">
        <v>115</v>
      </c>
      <c r="C6" s="92" t="str">
        <f>'1. ISO27001'!C47</f>
        <v>Besvarelse mangler</v>
      </c>
      <c r="D6" s="92" t="str">
        <f>'1. ISO27001'!D47</f>
        <v>Besvarelse mangler</v>
      </c>
      <c r="G6" s="32" t="s">
        <v>9</v>
      </c>
      <c r="H6" s="32" t="s">
        <v>55</v>
      </c>
      <c r="I6" s="92" t="str">
        <f>'2. ISO27001, anneks A'!C18</f>
        <v>Besvarelse mangler</v>
      </c>
      <c r="J6" s="92" t="str">
        <f>'2. ISO27001, anneks A'!D18</f>
        <v>Besvarelse mangler</v>
      </c>
      <c r="M6" s="32">
        <v>3</v>
      </c>
      <c r="N6" s="32" t="s">
        <v>238</v>
      </c>
      <c r="O6" s="92" t="str">
        <f>'3. DIGST-guide'!C9</f>
        <v>Besvarelse mangler</v>
      </c>
      <c r="P6" s="92" t="str">
        <f>'3. DIGST-guide'!D9</f>
        <v>Besvarelse mangler</v>
      </c>
    </row>
    <row r="7" spans="1:16" x14ac:dyDescent="0.25">
      <c r="A7" s="32">
        <v>8</v>
      </c>
      <c r="B7" s="32" t="s">
        <v>126</v>
      </c>
      <c r="C7" s="92" t="str">
        <f>'1. ISO27001'!C64</f>
        <v>Besvarelse mangler</v>
      </c>
      <c r="D7" s="92" t="str">
        <f>'1. ISO27001'!D64</f>
        <v>Besvarelse mangler</v>
      </c>
      <c r="G7" s="32" t="s">
        <v>13</v>
      </c>
      <c r="H7" s="32" t="s">
        <v>60</v>
      </c>
      <c r="I7" s="92" t="str">
        <f>'2. ISO27001, anneks A'!C25</f>
        <v>Besvarelse mangler</v>
      </c>
      <c r="J7" s="92" t="str">
        <f>'2. ISO27001, anneks A'!D25</f>
        <v>Besvarelse mangler</v>
      </c>
      <c r="M7" s="32">
        <v>4</v>
      </c>
      <c r="N7" s="32" t="s">
        <v>239</v>
      </c>
      <c r="O7" s="92" t="str">
        <f>'3. DIGST-guide'!C11</f>
        <v>Besvarelse mangler</v>
      </c>
      <c r="P7" s="92" t="str">
        <f>'3. DIGST-guide'!D11</f>
        <v>Besvarelse mangler</v>
      </c>
    </row>
    <row r="8" spans="1:16" x14ac:dyDescent="0.25">
      <c r="A8" s="32">
        <v>9</v>
      </c>
      <c r="B8" s="32" t="s">
        <v>133</v>
      </c>
      <c r="C8" s="92" t="str">
        <f>'1. ISO27001'!C74</f>
        <v>Besvarelse mangler</v>
      </c>
      <c r="D8" s="92" t="str">
        <f>'1. ISO27001'!D74</f>
        <v>Besvarelse mangler</v>
      </c>
      <c r="G8" s="32" t="s">
        <v>19</v>
      </c>
      <c r="H8" s="32" t="s">
        <v>65</v>
      </c>
      <c r="I8" s="92" t="str">
        <f>'2. ISO27001, anneks A'!C34</f>
        <v>Besvarelse mangler</v>
      </c>
      <c r="J8" s="92" t="str">
        <f>'2. ISO27001, anneks A'!D34</f>
        <v>Besvarelse mangler</v>
      </c>
      <c r="M8" s="32">
        <v>5</v>
      </c>
      <c r="N8" s="32" t="s">
        <v>240</v>
      </c>
      <c r="O8" s="92" t="str">
        <f>'3. DIGST-guide'!C13</f>
        <v>Besvarelse mangler</v>
      </c>
      <c r="P8" s="92" t="str">
        <f>'3. DIGST-guide'!D13</f>
        <v>Besvarelse mangler</v>
      </c>
    </row>
    <row r="9" spans="1:16" x14ac:dyDescent="0.25">
      <c r="A9" s="32">
        <v>10</v>
      </c>
      <c r="B9" s="32" t="s">
        <v>142</v>
      </c>
      <c r="C9" s="92" t="str">
        <f>'1. ISO27001'!C90</f>
        <v>Besvarelse mangler</v>
      </c>
      <c r="D9" s="92" t="str">
        <f>'1. ISO27001'!D90</f>
        <v>Besvarelse mangler</v>
      </c>
      <c r="G9" s="32" t="s">
        <v>20</v>
      </c>
      <c r="H9" s="32" t="s">
        <v>263</v>
      </c>
      <c r="I9" s="92" t="str">
        <f>'2. ISO27001, anneks A'!C37</f>
        <v>Besvarelse mangler</v>
      </c>
      <c r="J9" s="92" t="str">
        <f>'2. ISO27001, anneks A'!D37</f>
        <v>Besvarelse mangler</v>
      </c>
      <c r="M9" s="32">
        <v>6</v>
      </c>
      <c r="N9" s="32" t="s">
        <v>241</v>
      </c>
      <c r="O9" s="92" t="str">
        <f>'3. DIGST-guide'!C15</f>
        <v>Besvarelse mangler</v>
      </c>
      <c r="P9" s="92" t="str">
        <f>'3. DIGST-guide'!D15</f>
        <v>Besvarelse mangler</v>
      </c>
    </row>
    <row r="10" spans="1:16" x14ac:dyDescent="0.25">
      <c r="G10" s="32" t="s">
        <v>23</v>
      </c>
      <c r="H10" s="32" t="s">
        <v>69</v>
      </c>
      <c r="I10" s="92" t="str">
        <f>'2. ISO27001, anneks A'!C42</f>
        <v>Besvarelse mangler</v>
      </c>
      <c r="J10" s="92" t="str">
        <f>'2. ISO27001, anneks A'!D42</f>
        <v>Besvarelse mangler</v>
      </c>
      <c r="M10" s="32">
        <v>7</v>
      </c>
      <c r="N10" s="32" t="s">
        <v>242</v>
      </c>
      <c r="O10" s="92" t="str">
        <f>'3. DIGST-guide'!C17</f>
        <v>Besvarelse mangler</v>
      </c>
      <c r="P10" s="92" t="str">
        <f>'3. DIGST-guide'!D17</f>
        <v>Besvarelse mangler</v>
      </c>
    </row>
    <row r="11" spans="1:16" x14ac:dyDescent="0.25">
      <c r="G11" s="32" t="s">
        <v>31</v>
      </c>
      <c r="H11" s="32" t="s">
        <v>77</v>
      </c>
      <c r="I11" s="92" t="str">
        <f>'2. ISO27001, anneks A'!C57</f>
        <v>Besvarelse mangler</v>
      </c>
      <c r="J11" s="92" t="str">
        <f>'2. ISO27001, anneks A'!D57</f>
        <v>Besvarelse mangler</v>
      </c>
      <c r="M11" s="32">
        <v>8</v>
      </c>
      <c r="N11" s="32" t="s">
        <v>243</v>
      </c>
      <c r="O11" s="92" t="str">
        <f>'3. DIGST-guide'!C19</f>
        <v>Besvarelse mangler</v>
      </c>
      <c r="P11" s="92" t="str">
        <f>'3. DIGST-guide'!D19</f>
        <v>Besvarelse mangler</v>
      </c>
    </row>
    <row r="12" spans="1:16" x14ac:dyDescent="0.25">
      <c r="G12" s="32" t="s">
        <v>34</v>
      </c>
      <c r="H12" s="32" t="s">
        <v>80</v>
      </c>
      <c r="I12" s="92" t="str">
        <f>'2. ISO27001, anneks A'!C62</f>
        <v>Besvarelse mangler</v>
      </c>
      <c r="J12" s="92" t="str">
        <f>'2. ISO27001, anneks A'!D62</f>
        <v>Besvarelse mangler</v>
      </c>
      <c r="M12" s="32">
        <v>9</v>
      </c>
      <c r="N12" s="32" t="s">
        <v>244</v>
      </c>
      <c r="O12" s="92" t="str">
        <f>'3. DIGST-guide'!C21</f>
        <v>Besvarelse mangler</v>
      </c>
      <c r="P12" s="92" t="str">
        <f>'3. DIGST-guide'!D21</f>
        <v>Besvarelse mangler</v>
      </c>
    </row>
    <row r="13" spans="1:16" x14ac:dyDescent="0.25">
      <c r="G13" s="32" t="s">
        <v>38</v>
      </c>
      <c r="H13" s="32" t="s">
        <v>84</v>
      </c>
      <c r="I13" s="92" t="str">
        <f>'2. ISO27001, anneks A'!C69</f>
        <v>Besvarelse mangler</v>
      </c>
      <c r="J13" s="92" t="str">
        <f>'2. ISO27001, anneks A'!D69</f>
        <v>Besvarelse mangler</v>
      </c>
      <c r="M13" s="32">
        <v>10</v>
      </c>
      <c r="N13" s="32" t="s">
        <v>245</v>
      </c>
      <c r="O13" s="92" t="str">
        <f>'3. DIGST-guide'!C23</f>
        <v>Besvarelse mangler</v>
      </c>
      <c r="P13" s="92" t="str">
        <f>'3. DIGST-guide'!D23</f>
        <v>Besvarelse mangler</v>
      </c>
    </row>
    <row r="14" spans="1:16" x14ac:dyDescent="0.25">
      <c r="G14" s="32" t="s">
        <v>41</v>
      </c>
      <c r="H14" s="32" t="s">
        <v>87</v>
      </c>
      <c r="I14" s="92" t="str">
        <f>'2. ISO27001, anneks A'!C74</f>
        <v>Besvarelse mangler</v>
      </c>
      <c r="J14" s="92" t="str">
        <f>'2. ISO27001, anneks A'!D74</f>
        <v>Besvarelse mangler</v>
      </c>
    </row>
    <row r="15" spans="1:16" ht="30" x14ac:dyDescent="0.25">
      <c r="G15" s="32" t="s">
        <v>44</v>
      </c>
      <c r="H15" s="32" t="s">
        <v>89</v>
      </c>
      <c r="I15" s="92" t="str">
        <f>'2. ISO27001, anneks A'!C77</f>
        <v>Besvarelse mangler</v>
      </c>
      <c r="J15" s="92" t="str">
        <f>'2. ISO27001, anneks A'!D77</f>
        <v>Besvarelse mangler</v>
      </c>
    </row>
    <row r="16" spans="1:16" x14ac:dyDescent="0.25">
      <c r="G16" s="32" t="s">
        <v>45</v>
      </c>
      <c r="H16" s="32" t="s">
        <v>221</v>
      </c>
      <c r="I16" s="92" t="str">
        <f>'2. ISO27001, anneks A'!C82</f>
        <v>Besvarelse mangler</v>
      </c>
      <c r="J16" s="92" t="str">
        <f>'2. ISO27001, anneks A'!D82</f>
        <v>Besvarelse mangler</v>
      </c>
    </row>
  </sheetData>
  <mergeCells count="3">
    <mergeCell ref="M1:P1"/>
    <mergeCell ref="G1:J1"/>
    <mergeCell ref="A1:D1"/>
  </mergeCells>
  <pageMargins left="0.70866141732283472" right="0.70866141732283472" top="0.74803149606299213" bottom="0.74803149606299213" header="0.31496062992125984" footer="0.31496062992125984"/>
  <pageSetup paperSize="9" scale="92" fitToWidth="3" orientation="portrait" verticalDpi="0" r:id="rId1"/>
  <colBreaks count="2" manualBreakCount="2">
    <brk id="5" max="36" man="1"/>
    <brk id="11" max="3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zoomScaleNormal="100" workbookViewId="0">
      <pane ySplit="1" topLeftCell="A2" activePane="bottomLeft" state="frozen"/>
      <selection pane="bottomLeft" activeCell="D26" sqref="D26"/>
    </sheetView>
  </sheetViews>
  <sheetFormatPr defaultRowHeight="15" x14ac:dyDescent="0.25"/>
  <cols>
    <col min="2" max="2" width="50.85546875" customWidth="1"/>
    <col min="3" max="3" width="15.5703125" bestFit="1" customWidth="1"/>
    <col min="4" max="4" width="15.140625" bestFit="1" customWidth="1"/>
    <col min="5" max="5" width="30.7109375" customWidth="1"/>
    <col min="6" max="6" width="4" customWidth="1"/>
    <col min="7" max="12" width="11.7109375" customWidth="1"/>
    <col min="13" max="17" width="10.85546875" customWidth="1"/>
    <col min="18" max="18" width="4.85546875" customWidth="1"/>
  </cols>
  <sheetData>
    <row r="1" spans="1:9" ht="24.75" customHeight="1" x14ac:dyDescent="0.25">
      <c r="A1" s="23" t="s">
        <v>96</v>
      </c>
      <c r="B1" s="112" t="s">
        <v>95</v>
      </c>
      <c r="C1" s="113"/>
      <c r="D1" s="113"/>
      <c r="E1" s="70"/>
    </row>
    <row r="2" spans="1:9" x14ac:dyDescent="0.25">
      <c r="A2" s="8"/>
      <c r="B2" s="1"/>
      <c r="C2" s="1"/>
      <c r="D2" s="1"/>
      <c r="E2" s="1"/>
    </row>
    <row r="3" spans="1:9" s="94" customFormat="1" ht="15.75" x14ac:dyDescent="0.25">
      <c r="A3" s="31">
        <v>4</v>
      </c>
      <c r="B3" s="67" t="s">
        <v>100</v>
      </c>
      <c r="C3" s="67" t="s">
        <v>261</v>
      </c>
      <c r="D3" s="67" t="s">
        <v>259</v>
      </c>
      <c r="E3" s="71" t="s">
        <v>318</v>
      </c>
    </row>
    <row r="4" spans="1:9" x14ac:dyDescent="0.25">
      <c r="A4" s="2" t="s">
        <v>97</v>
      </c>
      <c r="B4" s="2" t="s">
        <v>101</v>
      </c>
      <c r="C4" s="99" t="str">
        <f>IF(ISNUMBER(VALUE('1. ISO27001'!G5)),'1. ISO27001'!G5,IF('1. ISO27001'!G5="X","Ej besv.","Ikke relevant"))</f>
        <v>Ej besv.</v>
      </c>
      <c r="D4" s="99" t="str">
        <f>IF(ISNUMBER(VALUE('1. ISO27001'!H5)),'1. ISO27001'!H5,IF('1. ISO27001'!H5="X","Ej besv.","Ikke relevant"))</f>
        <v>Ej besv.</v>
      </c>
      <c r="E4" s="101" t="str">
        <f>+'1. ISO27001'!E5</f>
        <v>Noter til 4.1</v>
      </c>
    </row>
    <row r="5" spans="1:9" x14ac:dyDescent="0.25">
      <c r="A5" s="2" t="s">
        <v>98</v>
      </c>
      <c r="B5" s="2" t="s">
        <v>102</v>
      </c>
      <c r="C5" s="99" t="str">
        <f>IF(ISNUMBER(VALUE('1. ISO27001'!W6)),'1. ISO27001'!W6,IF('1. ISO27001'!W6="X","Ej besv.","Ikke relevant"))</f>
        <v>Ikke relevant</v>
      </c>
      <c r="D5" s="99" t="str">
        <f>IF(ISNUMBER(VALUE('1. ISO27001'!X6)),'1. ISO27001'!X6,IF('1. ISO27001'!X6="X","Ej besv.","Ikke relevant"))</f>
        <v>Ikke relevant</v>
      </c>
      <c r="E5" s="101" t="str">
        <f>+'1. ISO27001'!E7</f>
        <v>Noter til 4.2</v>
      </c>
    </row>
    <row r="6" spans="1:9" ht="30" x14ac:dyDescent="0.25">
      <c r="A6" s="2" t="s">
        <v>99</v>
      </c>
      <c r="B6" s="2" t="s">
        <v>103</v>
      </c>
      <c r="C6" s="99" t="str">
        <f>IF(ISNUMBER(VALUE('1. ISO27001'!W9)),'1. ISO27001'!W9,IF('1. ISO27001'!W9="X","Ej besv.","Ikke relevant"))</f>
        <v>Ikke relevant</v>
      </c>
      <c r="D6" s="99" t="str">
        <f>IF(ISNUMBER(VALUE('1. ISO27001'!X9)),'1. ISO27001'!X9,IF('1. ISO27001'!X9="X","Ej besv.","Ikke relevant"))</f>
        <v>Ikke relevant</v>
      </c>
      <c r="E6" s="101" t="str">
        <f>+'1. ISO27001'!E10</f>
        <v>Noter til 4.3</v>
      </c>
    </row>
    <row r="7" spans="1:9" x14ac:dyDescent="0.25">
      <c r="A7" s="14" t="s">
        <v>158</v>
      </c>
      <c r="B7" s="14" t="s">
        <v>311</v>
      </c>
      <c r="C7" s="100" t="str">
        <f>IF(ISNUMBER(VALUE('1. ISO27001'!G13)),'1. ISO27001'!G13,IF('1. ISO27001'!G13="X","Ej besv.","Ikke relevant"))</f>
        <v>Ej besv.</v>
      </c>
      <c r="D7" s="100" t="str">
        <f>IF(ISNUMBER(VALUE('1. ISO27001'!H13)),'1. ISO27001'!H13,IF('1. ISO27001'!H13="X","Ej besv.","Ikke relevant"))</f>
        <v>Ej besv.</v>
      </c>
      <c r="E7" s="101" t="str">
        <f>+'1. ISO27001'!E13</f>
        <v>Noter til 4.4</v>
      </c>
    </row>
    <row r="8" spans="1:9" s="52" customFormat="1" x14ac:dyDescent="0.25">
      <c r="A8" s="49"/>
      <c r="B8" s="50"/>
      <c r="C8" s="51"/>
      <c r="D8" s="51"/>
      <c r="E8" s="51"/>
    </row>
    <row r="9" spans="1:9" s="94" customFormat="1" ht="15.75" x14ac:dyDescent="0.25">
      <c r="A9" s="31">
        <v>5</v>
      </c>
      <c r="B9" s="67" t="s">
        <v>104</v>
      </c>
      <c r="C9" s="67" t="s">
        <v>261</v>
      </c>
      <c r="D9" s="67" t="s">
        <v>259</v>
      </c>
      <c r="E9" s="71" t="s">
        <v>318</v>
      </c>
    </row>
    <row r="10" spans="1:9" x14ac:dyDescent="0.25">
      <c r="A10" s="2" t="s">
        <v>106</v>
      </c>
      <c r="B10" s="2" t="s">
        <v>105</v>
      </c>
      <c r="C10" s="99" t="str">
        <f>IF(ISNUMBER(VALUE('1. ISO27001'!W15)),'1. ISO27001'!W15,IF('1. ISO27001'!W15="X","Ej besv.","Ikke relevant"))</f>
        <v>Ikke relevant</v>
      </c>
      <c r="D10" s="99" t="str">
        <f>IF(ISNUMBER(VALUE('1. ISO27001'!X15)),'1. ISO27001'!X15,IF('1. ISO27001'!X15="X","Ej besv.","Ikke relevant"))</f>
        <v>Ikke relevant</v>
      </c>
      <c r="E10" s="101" t="str">
        <f>+'1. ISO27001'!E16</f>
        <v>Noter til 5.1</v>
      </c>
    </row>
    <row r="11" spans="1:9" x14ac:dyDescent="0.25">
      <c r="A11" s="14" t="s">
        <v>107</v>
      </c>
      <c r="B11" s="14" t="s">
        <v>110</v>
      </c>
      <c r="C11" s="99" t="str">
        <f>IF(ISNUMBER(VALUE('1. ISO27001'!W22)),'1. ISO27001'!W22,IF('1. ISO27001'!W22="X","Ej besv.","Ikke relevant"))</f>
        <v>Ikke relevant</v>
      </c>
      <c r="D11" s="99" t="str">
        <f>IF(ISNUMBER(VALUE('1. ISO27001'!X22)),'1. ISO27001'!X22,IF('1. ISO27001'!X22="X","Ej besv.","Ikke relevant"))</f>
        <v>Ikke relevant</v>
      </c>
      <c r="E11" s="101" t="str">
        <f>+'1. ISO27001'!E23</f>
        <v>Noter til 5.2</v>
      </c>
    </row>
    <row r="12" spans="1:9" x14ac:dyDescent="0.25">
      <c r="A12" s="14" t="s">
        <v>109</v>
      </c>
      <c r="B12" s="14" t="s">
        <v>108</v>
      </c>
      <c r="C12" s="99" t="str">
        <f>IF(ISNUMBER(VALUE('1. ISO27001'!W25)),'1. ISO27001'!W25,IF('1. ISO27001'!W25="X","Ej besv.","Ikke relevant"))</f>
        <v>Ikke relevant</v>
      </c>
      <c r="D12" s="99" t="str">
        <f>IF(ISNUMBER(VALUE('1. ISO27001'!X25)),'1. ISO27001'!X25,IF('1. ISO27001'!X25="X","Ej besv.","Ikke relevant"))</f>
        <v>Ikke relevant</v>
      </c>
      <c r="E12" s="101" t="str">
        <f>+'1. ISO27001'!E26</f>
        <v>Noter til 5.3</v>
      </c>
    </row>
    <row r="13" spans="1:9" x14ac:dyDescent="0.25">
      <c r="A13" s="53"/>
      <c r="B13" s="53"/>
      <c r="C13" s="54"/>
      <c r="D13" s="54"/>
      <c r="E13" s="54"/>
      <c r="F13" s="52"/>
      <c r="G13" s="52"/>
      <c r="H13" s="52"/>
      <c r="I13" s="52"/>
    </row>
    <row r="14" spans="1:9" s="94" customFormat="1" ht="15.75" x14ac:dyDescent="0.25">
      <c r="A14" s="31">
        <v>6</v>
      </c>
      <c r="B14" s="67" t="s">
        <v>111</v>
      </c>
      <c r="C14" s="67" t="s">
        <v>261</v>
      </c>
      <c r="D14" s="67" t="s">
        <v>259</v>
      </c>
      <c r="E14" s="71" t="s">
        <v>318</v>
      </c>
    </row>
    <row r="15" spans="1:9" x14ac:dyDescent="0.25">
      <c r="A15" s="14" t="s">
        <v>113</v>
      </c>
      <c r="B15" s="14" t="s">
        <v>112</v>
      </c>
      <c r="C15" s="99" t="str">
        <f>IF(ISNUMBER(VALUE('1. ISO27001'!W29)),'1. ISO27001'!W29,IF('1. ISO27001'!W29="X","Ej besv.","Ikke relevant"))</f>
        <v>Ikke relevant</v>
      </c>
      <c r="D15" s="99" t="str">
        <f>IF(ISNUMBER(VALUE('1. ISO27001'!X29)),'1. ISO27001'!X29,IF('1. ISO27001'!X29="X","Ej besv.","Ikke relevant"))</f>
        <v>Ikke relevant</v>
      </c>
      <c r="E15" s="101" t="str">
        <f>+'1. ISO27001'!E30</f>
        <v>Noter til 6.1</v>
      </c>
    </row>
    <row r="16" spans="1:9" ht="30" x14ac:dyDescent="0.25">
      <c r="A16" s="14" t="s">
        <v>114</v>
      </c>
      <c r="B16" s="14" t="s">
        <v>169</v>
      </c>
      <c r="C16" s="99" t="str">
        <f>IF(ISNUMBER(VALUE('1. ISO27001'!W43)),'1. ISO27001'!W43,IF('1. ISO27001'!W43="X","Ej besv.","Ikke relevant"))</f>
        <v>Ikke relevant</v>
      </c>
      <c r="D16" s="99" t="str">
        <f>IF(ISNUMBER(VALUE('1. ISO27001'!X43)),'1. ISO27001'!X43,IF('1. ISO27001'!X43="X","Ej besv.","Ikke relevant"))</f>
        <v>Ikke relevant</v>
      </c>
      <c r="E16" s="101" t="str">
        <f>+'1. ISO27001'!E44</f>
        <v>Noter til 6.2</v>
      </c>
    </row>
    <row r="17" spans="1:5" s="52" customFormat="1" x14ac:dyDescent="0.25">
      <c r="A17" s="53"/>
      <c r="B17" s="53"/>
      <c r="C17" s="54"/>
      <c r="D17" s="54"/>
      <c r="E17" s="54"/>
    </row>
    <row r="18" spans="1:5" s="94" customFormat="1" ht="15.75" x14ac:dyDescent="0.25">
      <c r="A18" s="31">
        <v>7</v>
      </c>
      <c r="B18" s="67" t="s">
        <v>115</v>
      </c>
      <c r="C18" s="67" t="s">
        <v>261</v>
      </c>
      <c r="D18" s="67" t="s">
        <v>259</v>
      </c>
      <c r="E18" s="71" t="s">
        <v>318</v>
      </c>
    </row>
    <row r="19" spans="1:5" x14ac:dyDescent="0.25">
      <c r="A19" s="14" t="s">
        <v>117</v>
      </c>
      <c r="B19" s="14" t="s">
        <v>116</v>
      </c>
      <c r="C19" s="99" t="str">
        <f>IF(ISNUMBER(VALUE('1. ISO27001'!G49)),'1. ISO27001'!G49,IF('1. ISO27001'!G49="X","Ej besv.","Ikke relevant"))</f>
        <v>Ej besv.</v>
      </c>
      <c r="D19" s="99" t="str">
        <f>IF(ISNUMBER(VALUE('1. ISO27001'!H49)),'1. ISO27001'!H49,IF('1. ISO27001'!H49="X","Ej besv.","Ikke relevant"))</f>
        <v>Ej besv.</v>
      </c>
      <c r="E19" s="101" t="str">
        <f>+'1. ISO27001'!E49</f>
        <v>Noter til 7.1</v>
      </c>
    </row>
    <row r="20" spans="1:5" x14ac:dyDescent="0.25">
      <c r="A20" s="14" t="s">
        <v>119</v>
      </c>
      <c r="B20" s="14" t="s">
        <v>118</v>
      </c>
      <c r="C20" s="99" t="str">
        <f>IF(ISNUMBER(VALUE('1. ISO27001'!W50)),'1. ISO27001'!W50,IF('1. ISO27001'!W50="X","Ej besv.","Ikke relevant"))</f>
        <v>Ikke relevant</v>
      </c>
      <c r="D20" s="99" t="str">
        <f>IF(ISNUMBER(VALUE('1. ISO27001'!X50)),'1. ISO27001'!X50,IF('1. ISO27001'!X50="X","Ej besv.","Ikke relevant"))</f>
        <v>Ikke relevant</v>
      </c>
      <c r="E20" s="101" t="str">
        <f>+'1. ISO27001'!E51</f>
        <v>Noter til 7.2</v>
      </c>
    </row>
    <row r="21" spans="1:5" x14ac:dyDescent="0.25">
      <c r="A21" s="14" t="s">
        <v>123</v>
      </c>
      <c r="B21" s="14" t="s">
        <v>120</v>
      </c>
      <c r="C21" s="99" t="str">
        <f>IF(ISNUMBER(VALUE('1. ISO27001'!G55)),'1. ISO27001'!G55,IF('1. ISO27001'!G55="X","Ej besv.","Ikke relevant"))</f>
        <v>Ej besv.</v>
      </c>
      <c r="D21" s="99" t="str">
        <f>IF(ISNUMBER(VALUE('1. ISO27001'!H55)),'1. ISO27001'!H55,IF('1. ISO27001'!H55="X","Ej besv.","Ikke relevant"))</f>
        <v>Ej besv.</v>
      </c>
      <c r="E21" s="101" t="str">
        <f>+'1. ISO27001'!E55</f>
        <v>Noter til 7.3</v>
      </c>
    </row>
    <row r="22" spans="1:5" x14ac:dyDescent="0.25">
      <c r="A22" s="14" t="s">
        <v>124</v>
      </c>
      <c r="B22" s="14" t="s">
        <v>121</v>
      </c>
      <c r="C22" s="99" t="str">
        <f>IF(ISNUMBER(VALUE('1. ISO27001'!G57)),'1. ISO27001'!G57,IF('1. ISO27001'!G57="X","Ej besv.","Ikke relevant"))</f>
        <v>Ej besv.</v>
      </c>
      <c r="D22" s="99" t="str">
        <f>IF(ISNUMBER(VALUE('1. ISO27001'!H57)),'1. ISO27001'!H57,IF('1. ISO27001'!H57="X","Ej besv.","Ikke relevant"))</f>
        <v>Ej besv.</v>
      </c>
      <c r="E22" s="101" t="str">
        <f>+'1. ISO27001'!E57</f>
        <v>Noter til 7.4</v>
      </c>
    </row>
    <row r="23" spans="1:5" x14ac:dyDescent="0.25">
      <c r="A23" s="14" t="s">
        <v>125</v>
      </c>
      <c r="B23" s="14" t="s">
        <v>122</v>
      </c>
      <c r="C23" s="99" t="str">
        <f>IF(ISNUMBER(VALUE('1. ISO27001'!W58)),'1. ISO27001'!W58,IF('1. ISO27001'!W58="X","Ej besv.","Ikke relevant"))</f>
        <v>Ikke relevant</v>
      </c>
      <c r="D23" s="99" t="str">
        <f>IF(ISNUMBER(VALUE('1. ISO27001'!X58)),'1. ISO27001'!X58,IF('1. ISO27001'!X58="X","Ej besv.","Ikke relevant"))</f>
        <v>Ikke relevant</v>
      </c>
      <c r="E23" s="101" t="str">
        <f>+'1. ISO27001'!E59</f>
        <v>Noter til 7.5</v>
      </c>
    </row>
    <row r="24" spans="1:5" s="52" customFormat="1" x14ac:dyDescent="0.25">
      <c r="A24" s="53"/>
      <c r="B24" s="53"/>
      <c r="C24" s="54"/>
      <c r="D24" s="54"/>
      <c r="E24" s="54"/>
    </row>
    <row r="25" spans="1:5" s="94" customFormat="1" ht="15.75" x14ac:dyDescent="0.25">
      <c r="A25" s="31">
        <v>8</v>
      </c>
      <c r="B25" s="67" t="s">
        <v>126</v>
      </c>
      <c r="C25" s="67" t="s">
        <v>261</v>
      </c>
      <c r="D25" s="67" t="s">
        <v>259</v>
      </c>
      <c r="E25" s="71" t="s">
        <v>318</v>
      </c>
    </row>
    <row r="26" spans="1:5" x14ac:dyDescent="0.25">
      <c r="A26" s="14" t="s">
        <v>128</v>
      </c>
      <c r="B26" s="14" t="s">
        <v>127</v>
      </c>
      <c r="C26" s="99" t="str">
        <f>IF(ISNUMBER(VALUE('1. ISO27001'!W65)),'1. ISO27001'!W65,IF('1. ISO27001'!W65="X","Ej besv.","Ikke relevant"))</f>
        <v>Ikke relevant</v>
      </c>
      <c r="D26" s="99" t="str">
        <f>IF(ISNUMBER(VALUE('1. ISO27001'!X65)),'1. ISO27001'!X65,IF('1. ISO27001'!X65="X","Ej besv.","Ikke relevant"))</f>
        <v>Ikke relevant</v>
      </c>
      <c r="E26" s="101" t="str">
        <f>+'1. ISO27001'!E66</f>
        <v>Noter til 8.1</v>
      </c>
    </row>
    <row r="27" spans="1:5" x14ac:dyDescent="0.25">
      <c r="A27" s="14" t="s">
        <v>130</v>
      </c>
      <c r="B27" s="14" t="s">
        <v>129</v>
      </c>
      <c r="C27" s="99" t="str">
        <f>IF(ISNUMBER(VALUE('1. ISO27001'!G71)),'1. ISO27001'!G71,IF('1. ISO27001'!G71="X","Ej besv.","Ikke relevant"))</f>
        <v>Ej besv.</v>
      </c>
      <c r="D27" s="99" t="str">
        <f>IF(ISNUMBER(VALUE('1. ISO27001'!H71)),'1. ISO27001'!H71,IF('1. ISO27001'!H71="X","Ej besv.","Ikke relevant"))</f>
        <v>Ej besv.</v>
      </c>
      <c r="E27" s="101" t="str">
        <f>+'1. ISO27001'!E71</f>
        <v>Noter til 8.2</v>
      </c>
    </row>
    <row r="28" spans="1:5" x14ac:dyDescent="0.25">
      <c r="A28" s="14" t="s">
        <v>132</v>
      </c>
      <c r="B28" s="14" t="s">
        <v>131</v>
      </c>
      <c r="C28" s="99" t="str">
        <f>IF(ISNUMBER(VALUE('1. ISO27001'!G73)),'1. ISO27001'!G73,IF('1. ISO27001'!G73="X","Ej besv.","Ikke relevant"))</f>
        <v>Ej besv.</v>
      </c>
      <c r="D28" s="99" t="str">
        <f>IF(ISNUMBER(VALUE('1. ISO27001'!H73)),'1. ISO27001'!H73,IF('1. ISO27001'!H73="X","Ej besv.","Ikke relevant"))</f>
        <v>Ej besv.</v>
      </c>
      <c r="E28" s="101" t="str">
        <f>+'1. ISO27001'!E73</f>
        <v>Noter til 8.3</v>
      </c>
    </row>
    <row r="29" spans="1:5" s="52" customFormat="1" x14ac:dyDescent="0.25">
      <c r="A29" s="53"/>
      <c r="B29" s="53"/>
      <c r="C29" s="54"/>
      <c r="D29" s="54"/>
      <c r="E29" s="54"/>
    </row>
    <row r="30" spans="1:5" s="94" customFormat="1" ht="15.75" x14ac:dyDescent="0.25">
      <c r="A30" s="31">
        <v>9</v>
      </c>
      <c r="B30" s="67" t="s">
        <v>133</v>
      </c>
      <c r="C30" s="67" t="s">
        <v>261</v>
      </c>
      <c r="D30" s="67" t="s">
        <v>259</v>
      </c>
      <c r="E30" s="71" t="s">
        <v>318</v>
      </c>
    </row>
    <row r="31" spans="1:5" x14ac:dyDescent="0.25">
      <c r="A31" s="14" t="s">
        <v>134</v>
      </c>
      <c r="B31" s="14" t="s">
        <v>137</v>
      </c>
      <c r="C31" s="99" t="str">
        <f>IF(ISNUMBER(VALUE('1. ISO27001'!W75)),'1. ISO27001'!W75,IF('1. ISO27001'!W75="X","Ej besv.","Ikke relevant"))</f>
        <v>Ikke relevant</v>
      </c>
      <c r="D31" s="99" t="str">
        <f>IF(ISNUMBER(VALUE('1. ISO27001'!X75)),'1. ISO27001'!X75,IF('1. ISO27001'!X75="X","Ej besv.","Ikke relevant"))</f>
        <v>Ikke relevant</v>
      </c>
      <c r="E31" s="101" t="str">
        <f>+'1. ISO27001'!E76</f>
        <v>Noter til 9.1</v>
      </c>
    </row>
    <row r="32" spans="1:5" x14ac:dyDescent="0.25">
      <c r="A32" s="14" t="s">
        <v>135</v>
      </c>
      <c r="B32" s="14" t="s">
        <v>138</v>
      </c>
      <c r="C32" s="99" t="str">
        <f>IF(ISNUMBER(VALUE('1. ISO27001'!W79)),'1. ISO27001'!W79,IF('1. ISO27001'!W79="X","Ej besv.","Ikke relevant"))</f>
        <v>Ikke relevant</v>
      </c>
      <c r="D32" s="99" t="str">
        <f>IF(ISNUMBER(VALUE('1. ISO27001'!X79)),'1. ISO27001'!X79,IF('1. ISO27001'!X79="X","Ej besv.","Ikke relevant"))</f>
        <v>Ikke relevant</v>
      </c>
      <c r="E32" s="101" t="str">
        <f>+'1. ISO27001'!E80</f>
        <v>Noter til 9.2</v>
      </c>
    </row>
    <row r="33" spans="1:5" x14ac:dyDescent="0.25">
      <c r="A33" s="14" t="s">
        <v>136</v>
      </c>
      <c r="B33" s="14" t="s">
        <v>139</v>
      </c>
      <c r="C33" s="99" t="str">
        <f>IF(ISNUMBER(VALUE('1. ISO27001'!W85)),'1. ISO27001'!W85,IF('1. ISO27001'!W85="X","Ej besv.","Ikke relevant"))</f>
        <v>Ikke relevant</v>
      </c>
      <c r="D33" s="99" t="str">
        <f>IF(ISNUMBER(VALUE('1. ISO27001'!X85)),'1. ISO27001'!X85,IF('1. ISO27001'!X85="X","Ej besv.","Ikke relevant"))</f>
        <v>Ikke relevant</v>
      </c>
      <c r="E33" s="101" t="str">
        <f>+'1. ISO27001'!E86</f>
        <v>Noter til 9.3</v>
      </c>
    </row>
    <row r="34" spans="1:5" x14ac:dyDescent="0.25">
      <c r="A34" s="53"/>
      <c r="B34" s="53"/>
      <c r="C34" s="54"/>
      <c r="D34" s="54"/>
      <c r="E34" s="54"/>
    </row>
    <row r="35" spans="1:5" s="94" customFormat="1" ht="15.75" x14ac:dyDescent="0.25">
      <c r="A35" s="31">
        <v>10</v>
      </c>
      <c r="B35" s="67" t="s">
        <v>142</v>
      </c>
      <c r="C35" s="67" t="s">
        <v>261</v>
      </c>
      <c r="D35" s="67" t="s">
        <v>259</v>
      </c>
      <c r="E35" s="71" t="s">
        <v>318</v>
      </c>
    </row>
    <row r="36" spans="1:5" x14ac:dyDescent="0.25">
      <c r="A36" s="14" t="s">
        <v>141</v>
      </c>
      <c r="B36" s="14" t="s">
        <v>140</v>
      </c>
      <c r="C36" s="99" t="str">
        <f>IF(ISNUMBER(VALUE('1. ISO27001'!W91)),'1. ISO27001'!W91,IF('1. ISO27001'!W91="X","Ej besv.","Ikke relevant"))</f>
        <v>Ikke relevant</v>
      </c>
      <c r="D36" s="99" t="str">
        <f>IF(ISNUMBER(VALUE('1. ISO27001'!X91)),'1. ISO27001'!X91,IF('1. ISO27001'!X91="X","Ej besv.","Ikke relevant"))</f>
        <v>Ikke relevant</v>
      </c>
      <c r="E36" s="101" t="str">
        <f>+'1. ISO27001'!E92</f>
        <v>Noter til 10.1</v>
      </c>
    </row>
    <row r="37" spans="1:5" x14ac:dyDescent="0.25">
      <c r="A37" s="14" t="s">
        <v>143</v>
      </c>
      <c r="B37" s="14" t="s">
        <v>142</v>
      </c>
      <c r="C37" s="99" t="str">
        <f>IF(ISNUMBER(VALUE('1. ISO27001'!G97)),'1. ISO27001'!G97,IF('1. ISO27001'!G97="X","Ej besv.","Ikke relevant"))</f>
        <v>Ej besv.</v>
      </c>
      <c r="D37" s="99" t="str">
        <f>IF(ISNUMBER(VALUE('1. ISO27001'!H97)),'1. ISO27001'!H97,IF('1. ISO27001'!H97="X","Ej besv.","Ikke relevant"))</f>
        <v>Ej besv.</v>
      </c>
      <c r="E37" s="101" t="str">
        <f>+'1. ISO27001'!E97</f>
        <v>Noter til 10.2</v>
      </c>
    </row>
  </sheetData>
  <mergeCells count="1">
    <mergeCell ref="B1:D1"/>
  </mergeCells>
  <pageMargins left="0.7" right="0.7" top="0.75" bottom="0.75" header="0.3" footer="0.3"/>
  <pageSetup paperSize="9" scale="56" orientation="portrait" r:id="rId1"/>
  <colBreaks count="1" manualBreakCount="1">
    <brk id="6" max="3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zoomScale="75" zoomScaleNormal="75" workbookViewId="0">
      <pane ySplit="1" topLeftCell="A2" activePane="bottomLeft" state="frozen"/>
      <selection pane="bottomLeft" activeCell="D18" sqref="D18"/>
    </sheetView>
  </sheetViews>
  <sheetFormatPr defaultRowHeight="15" x14ac:dyDescent="0.25"/>
  <cols>
    <col min="1" max="1" width="15.140625" customWidth="1"/>
    <col min="2" max="2" width="68.42578125" customWidth="1"/>
    <col min="3" max="4" width="22.140625" style="29" customWidth="1"/>
    <col min="5" max="5" width="30.7109375" style="29" customWidth="1"/>
    <col min="6" max="6" width="4.28515625" customWidth="1"/>
  </cols>
  <sheetData>
    <row r="1" spans="1:6" ht="18.75" x14ac:dyDescent="0.25">
      <c r="A1" s="56" t="s">
        <v>200</v>
      </c>
      <c r="B1" s="112" t="s">
        <v>201</v>
      </c>
      <c r="C1" s="113"/>
      <c r="D1" s="113"/>
      <c r="E1" s="70"/>
    </row>
    <row r="2" spans="1:6" s="11" customFormat="1" ht="15.75" customHeight="1" x14ac:dyDescent="0.25">
      <c r="A2" s="25"/>
      <c r="B2" s="26"/>
      <c r="C2" s="26"/>
      <c r="D2" s="26"/>
      <c r="E2" s="26"/>
    </row>
    <row r="3" spans="1:6" ht="15.75" x14ac:dyDescent="0.25">
      <c r="A3" s="31" t="s">
        <v>0</v>
      </c>
      <c r="B3" s="31" t="s">
        <v>48</v>
      </c>
      <c r="C3" s="37" t="s">
        <v>261</v>
      </c>
      <c r="D3" s="37" t="s">
        <v>259</v>
      </c>
      <c r="E3" s="71" t="s">
        <v>318</v>
      </c>
    </row>
    <row r="4" spans="1:6" ht="15.75" x14ac:dyDescent="0.25">
      <c r="A4" s="58" t="s">
        <v>1</v>
      </c>
      <c r="B4" s="58" t="s">
        <v>59</v>
      </c>
      <c r="C4" s="62" t="str">
        <f>IF(ISNUMBER(VALUE('2. ISO27001, anneks A'!G5)),'2. ISO27001, anneks A'!G5,IF('2. ISO27001, anneks A'!G5="X","Ej besv.","Ikke relevant"))</f>
        <v>Ej besv.</v>
      </c>
      <c r="D4" s="62" t="str">
        <f>IF(ISNUMBER(VALUE('2. ISO27001, anneks A'!H5)),'2. ISO27001, anneks A'!H5,IF('2. ISO27001, anneks A'!H5="X","Ej besv.","Ikke relevant"))</f>
        <v>Ej besv.</v>
      </c>
      <c r="E4" s="102" t="str">
        <f>+'2. ISO27001, anneks A'!E5</f>
        <v>Noter til A.5.1</v>
      </c>
    </row>
    <row r="5" spans="1:6" s="10" customFormat="1" ht="15.75" x14ac:dyDescent="0.25">
      <c r="A5" s="59"/>
      <c r="B5" s="61"/>
      <c r="C5" s="60"/>
      <c r="D5" s="60"/>
      <c r="E5" s="60"/>
      <c r="F5" s="11"/>
    </row>
    <row r="6" spans="1:6" ht="15.75" x14ac:dyDescent="0.25">
      <c r="A6" s="57" t="s">
        <v>2</v>
      </c>
      <c r="B6" s="57" t="s">
        <v>49</v>
      </c>
      <c r="C6" s="37" t="s">
        <v>261</v>
      </c>
      <c r="D6" s="37" t="s">
        <v>259</v>
      </c>
      <c r="E6" s="71" t="s">
        <v>318</v>
      </c>
    </row>
    <row r="7" spans="1:6" ht="15.75" x14ac:dyDescent="0.25">
      <c r="A7" s="58" t="s">
        <v>3</v>
      </c>
      <c r="B7" s="58" t="s">
        <v>50</v>
      </c>
      <c r="C7" s="62" t="str">
        <f>IF(ISNUMBER(VALUE('2. ISO27001, anneks A'!G8)),'2. ISO27001, anneks A'!G8,IF('2. ISO27001, anneks A'!G8="X","Ej besv.","Ikke relevant"))</f>
        <v>Ej besv.</v>
      </c>
      <c r="D7" s="62" t="str">
        <f>IF(ISNUMBER(VALUE('2. ISO27001, anneks A'!H8)),'2. ISO27001, anneks A'!H8,IF('2. ISO27001, anneks A'!H8="X","Ej besv.","Ikke relevant"))</f>
        <v>Ej besv.</v>
      </c>
      <c r="E7" s="102" t="str">
        <f>+'2. ISO27001, anneks A'!E8</f>
        <v>Noter til A.6.1</v>
      </c>
    </row>
    <row r="8" spans="1:6" ht="15.75" x14ac:dyDescent="0.25">
      <c r="A8" s="58" t="s">
        <v>4</v>
      </c>
      <c r="B8" s="58" t="s">
        <v>51</v>
      </c>
      <c r="C8" s="62" t="str">
        <f>IF(ISNUMBER(VALUE('2. ISO27001, anneks A'!G10)),'2. ISO27001, anneks A'!G10,IF('2. ISO27001, anneks A'!G10="X","Ej besv.","Ikke relevant"))</f>
        <v>Ej besv.</v>
      </c>
      <c r="D8" s="62" t="str">
        <f>IF(ISNUMBER(VALUE('2. ISO27001, anneks A'!H10)),'2. ISO27001, anneks A'!H10,IF('2. ISO27001, anneks A'!H10="X","Ej besv.","Ikke relevant"))</f>
        <v>Ej besv.</v>
      </c>
      <c r="E8" s="102" t="str">
        <f>+'2. ISO27001, anneks A'!E10</f>
        <v>Noter til A.6.2</v>
      </c>
    </row>
    <row r="9" spans="1:6" ht="15.75" x14ac:dyDescent="0.25">
      <c r="A9" s="59"/>
      <c r="B9" s="60"/>
      <c r="C9" s="60"/>
      <c r="D9" s="60"/>
      <c r="E9" s="60"/>
      <c r="F9" s="52"/>
    </row>
    <row r="10" spans="1:6" ht="15.75" x14ac:dyDescent="0.25">
      <c r="A10" s="57" t="s">
        <v>5</v>
      </c>
      <c r="B10" s="57" t="s">
        <v>52</v>
      </c>
      <c r="C10" s="37" t="s">
        <v>261</v>
      </c>
      <c r="D10" s="37" t="s">
        <v>259</v>
      </c>
      <c r="E10" s="71" t="s">
        <v>318</v>
      </c>
    </row>
    <row r="11" spans="1:6" ht="15.75" x14ac:dyDescent="0.25">
      <c r="A11" s="58" t="s">
        <v>6</v>
      </c>
      <c r="B11" s="58" t="s">
        <v>199</v>
      </c>
      <c r="C11" s="62" t="str">
        <f>IF(ISNUMBER(VALUE('2. ISO27001, anneks A'!G13)),'2. ISO27001, anneks A'!G13,IF('2. ISO27001, anneks A'!G13="X","Ej besv.","Ikke relevant"))</f>
        <v>Ej besv.</v>
      </c>
      <c r="D11" s="62" t="str">
        <f>IF(ISNUMBER(VALUE('2. ISO27001, anneks A'!H13)),'2. ISO27001, anneks A'!H13,IF('2. ISO27001, anneks A'!H13="X","Ej besv.","Ikke relevant"))</f>
        <v>Ej besv.</v>
      </c>
      <c r="E11" s="102" t="str">
        <f>+'2. ISO27001, anneks A'!E13</f>
        <v>Noter til A.7.1</v>
      </c>
    </row>
    <row r="12" spans="1:6" ht="15.75" x14ac:dyDescent="0.25">
      <c r="A12" s="58" t="s">
        <v>7</v>
      </c>
      <c r="B12" s="58" t="s">
        <v>53</v>
      </c>
      <c r="C12" s="62" t="str">
        <f>IF(ISNUMBER(VALUE('2. ISO27001, anneks A'!G15)),'2. ISO27001, anneks A'!G15,IF('2. ISO27001, anneks A'!G15="X","Ej besv.","Ikke relevant"))</f>
        <v>Ej besv.</v>
      </c>
      <c r="D12" s="62" t="str">
        <f>IF(ISNUMBER(VALUE('2. ISO27001, anneks A'!H15)),'2. ISO27001, anneks A'!H15,IF('2. ISO27001, anneks A'!H15="X","Ej besv.","Ikke relevant"))</f>
        <v>Ej besv.</v>
      </c>
      <c r="E12" s="102" t="str">
        <f>+'2. ISO27001, anneks A'!E15</f>
        <v>Noter til A.7.2</v>
      </c>
    </row>
    <row r="13" spans="1:6" ht="15.75" x14ac:dyDescent="0.25">
      <c r="A13" s="58" t="s">
        <v>8</v>
      </c>
      <c r="B13" s="58" t="s">
        <v>54</v>
      </c>
      <c r="C13" s="62" t="str">
        <f>IF(ISNUMBER(VALUE('2. ISO27001, anneks A'!G17)),'2. ISO27001, anneks A'!G17,IF('2. ISO27001, anneks A'!G17="X","Ej besv.","Ikke relevant"))</f>
        <v>Ej besv.</v>
      </c>
      <c r="D13" s="62" t="str">
        <f>IF(ISNUMBER(VALUE('2. ISO27001, anneks A'!H17)),'2. ISO27001, anneks A'!H17,IF('2. ISO27001, anneks A'!H17="X","Ej besv.","Ikke relevant"))</f>
        <v>Ej besv.</v>
      </c>
      <c r="E13" s="102" t="str">
        <f>+'2. ISO27001, anneks A'!E17</f>
        <v>Noter til A.7.3</v>
      </c>
    </row>
    <row r="14" spans="1:6" ht="15.75" x14ac:dyDescent="0.25">
      <c r="A14" s="59"/>
      <c r="B14" s="60"/>
      <c r="C14" s="60"/>
      <c r="D14" s="60"/>
      <c r="E14" s="60"/>
      <c r="F14" s="52"/>
    </row>
    <row r="15" spans="1:6" ht="15.75" x14ac:dyDescent="0.25">
      <c r="A15" s="57" t="s">
        <v>9</v>
      </c>
      <c r="B15" s="57" t="s">
        <v>55</v>
      </c>
      <c r="C15" s="37" t="s">
        <v>261</v>
      </c>
      <c r="D15" s="37" t="s">
        <v>259</v>
      </c>
      <c r="E15" s="71" t="s">
        <v>318</v>
      </c>
    </row>
    <row r="16" spans="1:6" ht="18.75" customHeight="1" x14ac:dyDescent="0.25">
      <c r="A16" s="58" t="s">
        <v>10</v>
      </c>
      <c r="B16" s="58" t="s">
        <v>56</v>
      </c>
      <c r="C16" s="62" t="str">
        <f>IF(ISNUMBER(VALUE('2. ISO27001, anneks A'!G20)),'2. ISO27001, anneks A'!G20,IF('2. ISO27001, anneks A'!G20="X","Ej besv.","Ikke relevant"))</f>
        <v>Ej besv.</v>
      </c>
      <c r="D16" s="62" t="str">
        <f>IF(ISNUMBER(VALUE('2. ISO27001, anneks A'!H20)),'2. ISO27001, anneks A'!H20,IF('2. ISO27001, anneks A'!H20="X","Ej besv.","Ikke relevant"))</f>
        <v>Ej besv.</v>
      </c>
      <c r="E16" s="102" t="str">
        <f>+'2. ISO27001, anneks A'!E20</f>
        <v>Noter til A.8.1</v>
      </c>
    </row>
    <row r="17" spans="1:6" ht="18.75" customHeight="1" x14ac:dyDescent="0.25">
      <c r="A17" s="58" t="s">
        <v>11</v>
      </c>
      <c r="B17" s="58" t="s">
        <v>57</v>
      </c>
      <c r="C17" s="62" t="str">
        <f>IF(ISNUMBER(VALUE('2. ISO27001, anneks A'!G22)),'2. ISO27001, anneks A'!G22,IF('2. ISO27001, anneks A'!G22="X","Ej besv.","Ikke relevant"))</f>
        <v>Ej besv.</v>
      </c>
      <c r="D17" s="62" t="str">
        <f>IF(ISNUMBER(VALUE('2. ISO27001, anneks A'!H22)),'2. ISO27001, anneks A'!H22,IF('2. ISO27001, anneks A'!H22="X","Ej besv.","Ikke relevant"))</f>
        <v>Ej besv.</v>
      </c>
      <c r="E17" s="102" t="str">
        <f>+'2. ISO27001, anneks A'!E22</f>
        <v>Noter til A.8.2</v>
      </c>
    </row>
    <row r="18" spans="1:6" ht="18.75" customHeight="1" x14ac:dyDescent="0.25">
      <c r="A18" s="58" t="s">
        <v>12</v>
      </c>
      <c r="B18" s="58" t="s">
        <v>58</v>
      </c>
      <c r="C18" s="62" t="str">
        <f>IF(ISNUMBER(VALUE('2. ISO27001, anneks A'!G24)),'2. ISO27001, anneks A'!G24,IF('2. ISO27001, anneks A'!G24="X","Ej besv.","Ikke relevant"))</f>
        <v>Ej besv.</v>
      </c>
      <c r="D18" s="62" t="str">
        <f>IF(ISNUMBER(VALUE('2. ISO27001, anneks A'!H24)),'2. ISO27001, anneks A'!H24,IF('2. ISO27001, anneks A'!H24="X","Ej besv.","Ikke relevant"))</f>
        <v>Ej besv.</v>
      </c>
      <c r="E18" s="102" t="str">
        <f>+'2. ISO27001, anneks A'!E24</f>
        <v>Noter til A.8.3</v>
      </c>
    </row>
    <row r="19" spans="1:6" ht="18.75" customHeight="1" x14ac:dyDescent="0.25">
      <c r="A19" s="59"/>
      <c r="B19" s="60"/>
      <c r="C19" s="60"/>
      <c r="D19" s="60"/>
      <c r="E19" s="60"/>
      <c r="F19" s="52"/>
    </row>
    <row r="20" spans="1:6" ht="15.75" x14ac:dyDescent="0.25">
      <c r="A20" s="57" t="s">
        <v>13</v>
      </c>
      <c r="B20" s="57" t="s">
        <v>60</v>
      </c>
      <c r="C20" s="37" t="s">
        <v>261</v>
      </c>
      <c r="D20" s="37" t="s">
        <v>259</v>
      </c>
      <c r="E20" s="71" t="s">
        <v>318</v>
      </c>
    </row>
    <row r="21" spans="1:6" ht="15.75" x14ac:dyDescent="0.25">
      <c r="A21" s="58" t="s">
        <v>14</v>
      </c>
      <c r="B21" s="58" t="s">
        <v>61</v>
      </c>
      <c r="C21" s="62" t="str">
        <f>IF(ISNUMBER(VALUE('2. ISO27001, anneks A'!G27)),'2. ISO27001, anneks A'!G27,IF('2. ISO27001, anneks A'!G27="X","Ej besv.","Ikke relevant"))</f>
        <v>Ej besv.</v>
      </c>
      <c r="D21" s="62" t="str">
        <f>IF(ISNUMBER(VALUE('2. ISO27001, anneks A'!H27)),'2. ISO27001, anneks A'!H27,IF('2. ISO27001, anneks A'!H27="X","Ej besv.","Ikke relevant"))</f>
        <v>Ej besv.</v>
      </c>
      <c r="E21" s="102" t="str">
        <f>+'2. ISO27001, anneks A'!E27</f>
        <v>Noter til A.9.1</v>
      </c>
    </row>
    <row r="22" spans="1:6" ht="15.75" x14ac:dyDescent="0.25">
      <c r="A22" s="58" t="s">
        <v>15</v>
      </c>
      <c r="B22" s="58" t="s">
        <v>62</v>
      </c>
      <c r="C22" s="62" t="str">
        <f>IF(ISNUMBER(VALUE('2. ISO27001, anneks A'!G29)),'2. ISO27001, anneks A'!G29,IF('2. ISO27001, anneks A'!G29="X","Ej besv.","Ikke relevant"))</f>
        <v>Ej besv.</v>
      </c>
      <c r="D22" s="62" t="str">
        <f>IF(ISNUMBER(VALUE('2. ISO27001, anneks A'!H29)),'2. ISO27001, anneks A'!H29,IF('2. ISO27001, anneks A'!H29="X","Ej besv.","Ikke relevant"))</f>
        <v>Ej besv.</v>
      </c>
      <c r="E22" s="102" t="str">
        <f>+'2. ISO27001, anneks A'!E29</f>
        <v>Noter til A.9.2</v>
      </c>
    </row>
    <row r="23" spans="1:6" ht="15.75" x14ac:dyDescent="0.25">
      <c r="A23" s="58" t="s">
        <v>16</v>
      </c>
      <c r="B23" s="58" t="s">
        <v>63</v>
      </c>
      <c r="C23" s="62" t="str">
        <f>IF(ISNUMBER(VALUE('2. ISO27001, anneks A'!G31)),'2. ISO27001, anneks A'!G31,IF('2. ISO27001, anneks A'!G31="X","Ej besv.","Ikke relevant"))</f>
        <v>Ej besv.</v>
      </c>
      <c r="D23" s="62" t="str">
        <f>IF(ISNUMBER(VALUE('2. ISO27001, anneks A'!H31)),'2. ISO27001, anneks A'!H31,IF('2. ISO27001, anneks A'!H31="X","Ej besv.","Ikke relevant"))</f>
        <v>Ej besv.</v>
      </c>
      <c r="E23" s="102" t="str">
        <f>+'2. ISO27001, anneks A'!E31</f>
        <v>Noter til A.9.3</v>
      </c>
    </row>
    <row r="24" spans="1:6" ht="15.75" x14ac:dyDescent="0.25">
      <c r="A24" s="58" t="s">
        <v>17</v>
      </c>
      <c r="B24" s="58" t="s">
        <v>64</v>
      </c>
      <c r="C24" s="62" t="str">
        <f>IF(ISNUMBER(VALUE('2. ISO27001, anneks A'!G33)),'2. ISO27001, anneks A'!G33,IF('2. ISO27001, anneks A'!G33="X","Ej besv.","Ikke relevant"))</f>
        <v>Ej besv.</v>
      </c>
      <c r="D24" s="62" t="str">
        <f>IF(ISNUMBER(VALUE('2. ISO27001, anneks A'!H33)),'2. ISO27001, anneks A'!H33,IF('2. ISO27001, anneks A'!H33="X","Ej besv.","Ikke relevant"))</f>
        <v>Ej besv.</v>
      </c>
      <c r="E24" s="102" t="str">
        <f>+'2. ISO27001, anneks A'!E33</f>
        <v>Noter til A.9.4</v>
      </c>
    </row>
    <row r="25" spans="1:6" ht="15.75" x14ac:dyDescent="0.25">
      <c r="A25" s="59"/>
      <c r="B25" s="60"/>
      <c r="C25" s="60"/>
      <c r="D25" s="60"/>
      <c r="E25" s="60"/>
      <c r="F25" s="52"/>
    </row>
    <row r="26" spans="1:6" ht="15.75" x14ac:dyDescent="0.25">
      <c r="A26" s="57" t="s">
        <v>19</v>
      </c>
      <c r="B26" s="57" t="s">
        <v>65</v>
      </c>
      <c r="C26" s="37" t="s">
        <v>261</v>
      </c>
      <c r="D26" s="37" t="s">
        <v>259</v>
      </c>
      <c r="E26" s="71" t="s">
        <v>318</v>
      </c>
    </row>
    <row r="27" spans="1:6" ht="15.75" x14ac:dyDescent="0.25">
      <c r="A27" s="58" t="s">
        <v>18</v>
      </c>
      <c r="B27" s="58" t="s">
        <v>66</v>
      </c>
      <c r="C27" s="62" t="str">
        <f>IF(ISNUMBER(VALUE('2. ISO27001, anneks A'!G36)),'2. ISO27001, anneks A'!G36,IF('2. ISO27001, anneks A'!G36="X","Ej besv.","Ikke relevant"))</f>
        <v>Ej besv.</v>
      </c>
      <c r="D27" s="62" t="str">
        <f>IF(ISNUMBER(VALUE('2. ISO27001, anneks A'!H36)),'2. ISO27001, anneks A'!H36,IF('2. ISO27001, anneks A'!H36="X","Ej besv.","Ikke relevant"))</f>
        <v>Ej besv.</v>
      </c>
      <c r="E27" s="102" t="str">
        <f>+'2. ISO27001, anneks A'!E36</f>
        <v>Noter til A.10.1</v>
      </c>
    </row>
    <row r="28" spans="1:6" ht="15.75" x14ac:dyDescent="0.25">
      <c r="A28" s="59"/>
      <c r="B28" s="60"/>
      <c r="C28" s="60"/>
      <c r="D28" s="60"/>
      <c r="E28" s="60"/>
      <c r="F28" s="52"/>
    </row>
    <row r="29" spans="1:6" ht="15.75" x14ac:dyDescent="0.25">
      <c r="A29" s="57" t="s">
        <v>20</v>
      </c>
      <c r="B29" s="57" t="s">
        <v>263</v>
      </c>
      <c r="C29" s="37" t="s">
        <v>261</v>
      </c>
      <c r="D29" s="37" t="s">
        <v>259</v>
      </c>
      <c r="E29" s="71" t="s">
        <v>318</v>
      </c>
    </row>
    <row r="30" spans="1:6" ht="15.75" x14ac:dyDescent="0.25">
      <c r="A30" s="58" t="s">
        <v>21</v>
      </c>
      <c r="B30" s="58" t="s">
        <v>67</v>
      </c>
      <c r="C30" s="62" t="str">
        <f>IF(ISNUMBER(VALUE('2. ISO27001, anneks A'!G39)),'2. ISO27001, anneks A'!G39,IF('2. ISO27001, anneks A'!G39="X","Ej besv.","Ikke relevant"))</f>
        <v>Ej besv.</v>
      </c>
      <c r="D30" s="62" t="str">
        <f>IF(ISNUMBER(VALUE('2. ISO27001, anneks A'!H39)),'2. ISO27001, anneks A'!H39,IF('2. ISO27001, anneks A'!H39="X","Ej besv.","Ikke relevant"))</f>
        <v>Ej besv.</v>
      </c>
      <c r="E30" s="102" t="str">
        <f>+'2. ISO27001, anneks A'!E39</f>
        <v>Noter til A.11.1</v>
      </c>
    </row>
    <row r="31" spans="1:6" ht="15.75" x14ac:dyDescent="0.25">
      <c r="A31" s="58" t="s">
        <v>22</v>
      </c>
      <c r="B31" s="58" t="s">
        <v>68</v>
      </c>
      <c r="C31" s="62" t="str">
        <f>IF(ISNUMBER(VALUE('2. ISO27001, anneks A'!G41)),'2. ISO27001, anneks A'!G41,IF('2. ISO27001, anneks A'!G41="X","Ej besv.","Ikke relevant"))</f>
        <v>Ej besv.</v>
      </c>
      <c r="D31" s="62" t="str">
        <f>IF(ISNUMBER(VALUE('2. ISO27001, anneks A'!H41)),'2. ISO27001, anneks A'!H41,IF('2. ISO27001, anneks A'!H41="X","Ej besv.","Ikke relevant"))</f>
        <v>Ej besv.</v>
      </c>
      <c r="E31" s="102" t="str">
        <f>+'2. ISO27001, anneks A'!E41</f>
        <v>Noter til A.11.2</v>
      </c>
    </row>
    <row r="32" spans="1:6" ht="15.75" x14ac:dyDescent="0.25">
      <c r="A32" s="59"/>
      <c r="B32" s="60"/>
      <c r="C32" s="60"/>
      <c r="D32" s="60"/>
      <c r="E32" s="60"/>
      <c r="F32" s="52"/>
    </row>
    <row r="33" spans="1:6" ht="15.75" x14ac:dyDescent="0.25">
      <c r="A33" s="57" t="s">
        <v>23</v>
      </c>
      <c r="B33" s="57" t="s">
        <v>69</v>
      </c>
      <c r="C33" s="37" t="s">
        <v>261</v>
      </c>
      <c r="D33" s="37" t="s">
        <v>259</v>
      </c>
      <c r="E33" s="71" t="s">
        <v>318</v>
      </c>
    </row>
    <row r="34" spans="1:6" ht="15.75" x14ac:dyDescent="0.25">
      <c r="A34" s="58" t="s">
        <v>24</v>
      </c>
      <c r="B34" s="58" t="s">
        <v>70</v>
      </c>
      <c r="C34" s="62" t="str">
        <f>IF(ISNUMBER(VALUE('2. ISO27001, anneks A'!G44)),'2. ISO27001, anneks A'!G44,IF('2. ISO27001, anneks A'!G44="X","Ej besv.","Ikke relevant"))</f>
        <v>Ej besv.</v>
      </c>
      <c r="D34" s="62" t="str">
        <f>IF(ISNUMBER(VALUE('2. ISO27001, anneks A'!H44)),'2. ISO27001, anneks A'!H44,IF('2. ISO27001, anneks A'!H44="X","Ej besv.","Ikke relevant"))</f>
        <v>Ej besv.</v>
      </c>
      <c r="E34" s="102" t="str">
        <f>+'2. ISO27001, anneks A'!E44</f>
        <v>Noter til A.12.1</v>
      </c>
    </row>
    <row r="35" spans="1:6" ht="15.75" x14ac:dyDescent="0.25">
      <c r="A35" s="58" t="s">
        <v>25</v>
      </c>
      <c r="B35" s="58" t="s">
        <v>71</v>
      </c>
      <c r="C35" s="62" t="str">
        <f>IF(ISNUMBER(VALUE('2. ISO27001, anneks A'!G46)),'2. ISO27001, anneks A'!G46,IF('2. ISO27001, anneks A'!G46="X","Ej besv.","Ikke relevant"))</f>
        <v>Ej besv.</v>
      </c>
      <c r="D35" s="62" t="str">
        <f>IF(ISNUMBER(VALUE('2. ISO27001, anneks A'!H46)),'2. ISO27001, anneks A'!H46,IF('2. ISO27001, anneks A'!H46="X","Ej besv.","Ikke relevant"))</f>
        <v>Ej besv.</v>
      </c>
      <c r="E35" s="102" t="str">
        <f>+'2. ISO27001, anneks A'!E46</f>
        <v>Noter til A.12.2</v>
      </c>
    </row>
    <row r="36" spans="1:6" ht="15.75" x14ac:dyDescent="0.25">
      <c r="A36" s="58" t="s">
        <v>26</v>
      </c>
      <c r="B36" s="58" t="s">
        <v>72</v>
      </c>
      <c r="C36" s="62" t="str">
        <f>IF(ISNUMBER(VALUE('2. ISO27001, anneks A'!G48)),'2. ISO27001, anneks A'!G48,IF('2. ISO27001, anneks A'!G48="X","Ej besv.","Ikke relevant"))</f>
        <v>Ej besv.</v>
      </c>
      <c r="D36" s="62" t="str">
        <f>IF(ISNUMBER(VALUE('2. ISO27001, anneks A'!H48)),'2. ISO27001, anneks A'!H48,IF('2. ISO27001, anneks A'!H48="X","Ej besv.","Ikke relevant"))</f>
        <v>Ej besv.</v>
      </c>
      <c r="E36" s="102" t="str">
        <f>+'2. ISO27001, anneks A'!E48</f>
        <v>Noter til A.12.3</v>
      </c>
    </row>
    <row r="37" spans="1:6" ht="15.75" x14ac:dyDescent="0.25">
      <c r="A37" s="58" t="s">
        <v>27</v>
      </c>
      <c r="B37" s="58" t="s">
        <v>73</v>
      </c>
      <c r="C37" s="62" t="str">
        <f>IF(ISNUMBER(VALUE('2. ISO27001, anneks A'!G50)),'2. ISO27001, anneks A'!G50,IF('2. ISO27001, anneks A'!G50="X","Ej besv.","Ikke relevant"))</f>
        <v>Ej besv.</v>
      </c>
      <c r="D37" s="62" t="str">
        <f>IF(ISNUMBER(VALUE('2. ISO27001, anneks A'!H50)),'2. ISO27001, anneks A'!H50,IF('2. ISO27001, anneks A'!H50="X","Ej besv.","Ikke relevant"))</f>
        <v>Ej besv.</v>
      </c>
      <c r="E37" s="102" t="str">
        <f>+'2. ISO27001, anneks A'!E50</f>
        <v>Noter til A.12.4</v>
      </c>
    </row>
    <row r="38" spans="1:6" ht="15.75" x14ac:dyDescent="0.25">
      <c r="A38" s="58" t="s">
        <v>28</v>
      </c>
      <c r="B38" s="58" t="s">
        <v>74</v>
      </c>
      <c r="C38" s="62" t="str">
        <f>IF(ISNUMBER(VALUE('2. ISO27001, anneks A'!G52)),'2. ISO27001, anneks A'!G52,IF('2. ISO27001, anneks A'!G52="X","Ej besv.","Ikke relevant"))</f>
        <v>Ej besv.</v>
      </c>
      <c r="D38" s="62" t="str">
        <f>IF(ISNUMBER(VALUE('2. ISO27001, anneks A'!H52)),'2. ISO27001, anneks A'!H52,IF('2. ISO27001, anneks A'!H52="X","Ej besv.","Ikke relevant"))</f>
        <v>Ej besv.</v>
      </c>
      <c r="E38" s="102" t="str">
        <f>+'2. ISO27001, anneks A'!E52</f>
        <v>Noter til A.12.5</v>
      </c>
    </row>
    <row r="39" spans="1:6" ht="15.75" x14ac:dyDescent="0.25">
      <c r="A39" s="58" t="s">
        <v>29</v>
      </c>
      <c r="B39" s="58" t="s">
        <v>75</v>
      </c>
      <c r="C39" s="62" t="str">
        <f>IF(ISNUMBER(VALUE('2. ISO27001, anneks A'!G54)),'2. ISO27001, anneks A'!G54,IF('2. ISO27001, anneks A'!G54="X","Ej besv.","Ikke relevant"))</f>
        <v>Ej besv.</v>
      </c>
      <c r="D39" s="62" t="str">
        <f>IF(ISNUMBER(VALUE('2. ISO27001, anneks A'!H54)),'2. ISO27001, anneks A'!H54,IF('2. ISO27001, anneks A'!H54="X","Ej besv.","Ikke relevant"))</f>
        <v>Ej besv.</v>
      </c>
      <c r="E39" s="102" t="str">
        <f>+'2. ISO27001, anneks A'!E54</f>
        <v>Noter til A.12.6</v>
      </c>
    </row>
    <row r="40" spans="1:6" ht="15.75" x14ac:dyDescent="0.25">
      <c r="A40" s="58" t="s">
        <v>30</v>
      </c>
      <c r="B40" s="58" t="s">
        <v>76</v>
      </c>
      <c r="C40" s="62" t="str">
        <f>IF(ISNUMBER(VALUE('2. ISO27001, anneks A'!G56)),'2. ISO27001, anneks A'!G56,IF('2. ISO27001, anneks A'!G56="X","Ej besv.","Ikke relevant"))</f>
        <v>Ej besv.</v>
      </c>
      <c r="D40" s="62" t="str">
        <f>IF(ISNUMBER(VALUE('2. ISO27001, anneks A'!H56)),'2. ISO27001, anneks A'!H56,IF('2. ISO27001, anneks A'!H56="X","Ej besv.","Ikke relevant"))</f>
        <v>Ej besv.</v>
      </c>
      <c r="E40" s="102" t="str">
        <f>+'2. ISO27001, anneks A'!E56</f>
        <v>Noter til A.12.7</v>
      </c>
    </row>
    <row r="41" spans="1:6" ht="15.75" x14ac:dyDescent="0.25">
      <c r="A41" s="59"/>
      <c r="B41" s="60"/>
      <c r="C41" s="60"/>
      <c r="D41" s="60"/>
      <c r="E41" s="60"/>
      <c r="F41" s="52"/>
    </row>
    <row r="42" spans="1:6" ht="15.75" x14ac:dyDescent="0.25">
      <c r="A42" s="57" t="s">
        <v>31</v>
      </c>
      <c r="B42" s="57" t="s">
        <v>77</v>
      </c>
      <c r="C42" s="37" t="s">
        <v>261</v>
      </c>
      <c r="D42" s="37" t="s">
        <v>259</v>
      </c>
      <c r="E42" s="71" t="s">
        <v>318</v>
      </c>
    </row>
    <row r="43" spans="1:6" ht="15.75" x14ac:dyDescent="0.25">
      <c r="A43" s="58" t="s">
        <v>32</v>
      </c>
      <c r="B43" s="58" t="s">
        <v>78</v>
      </c>
      <c r="C43" s="62" t="str">
        <f>IF(ISNUMBER(VALUE('2. ISO27001, anneks A'!G59)),'2. ISO27001, anneks A'!G59,IF('2. ISO27001, anneks A'!G59="X","Ej besv.","Ikke relevant"))</f>
        <v>Ej besv.</v>
      </c>
      <c r="D43" s="62" t="str">
        <f>IF(ISNUMBER(VALUE('2. ISO27001, anneks A'!H59)),'2. ISO27001, anneks A'!H59,IF('2. ISO27001, anneks A'!H59="X","Ej besv.","Ikke relevant"))</f>
        <v>Ej besv.</v>
      </c>
      <c r="E43" s="102" t="str">
        <f>+'2. ISO27001, anneks A'!E59</f>
        <v>Noter til A.13.1</v>
      </c>
    </row>
    <row r="44" spans="1:6" ht="15.75" x14ac:dyDescent="0.25">
      <c r="A44" s="58" t="s">
        <v>33</v>
      </c>
      <c r="B44" s="58" t="s">
        <v>79</v>
      </c>
      <c r="C44" s="62" t="str">
        <f>IF(ISNUMBER(VALUE('2. ISO27001, anneks A'!G61)),'2. ISO27001, anneks A'!G61,IF('2. ISO27001, anneks A'!G61="X","Ej besv.","Ikke relevant"))</f>
        <v>Ej besv.</v>
      </c>
      <c r="D44" s="62" t="str">
        <f>IF(ISNUMBER(VALUE('2. ISO27001, anneks A'!H61)),'2. ISO27001, anneks A'!H61,IF('2. ISO27001, anneks A'!H61="X","Ej besv.","Ikke relevant"))</f>
        <v>Ej besv.</v>
      </c>
      <c r="E44" s="102" t="str">
        <f>+'2. ISO27001, anneks A'!E61</f>
        <v>Noter til A.13.2</v>
      </c>
    </row>
    <row r="45" spans="1:6" ht="15.75" x14ac:dyDescent="0.25">
      <c r="A45" s="59"/>
      <c r="B45" s="60"/>
      <c r="C45" s="60"/>
      <c r="D45" s="60"/>
      <c r="E45" s="60"/>
      <c r="F45" s="52"/>
    </row>
    <row r="46" spans="1:6" ht="15.75" x14ac:dyDescent="0.25">
      <c r="A46" s="57" t="s">
        <v>34</v>
      </c>
      <c r="B46" s="57" t="s">
        <v>80</v>
      </c>
      <c r="C46" s="37" t="s">
        <v>261</v>
      </c>
      <c r="D46" s="37" t="s">
        <v>259</v>
      </c>
      <c r="E46" s="71" t="s">
        <v>259</v>
      </c>
    </row>
    <row r="47" spans="1:6" ht="15.75" x14ac:dyDescent="0.25">
      <c r="A47" s="58" t="s">
        <v>35</v>
      </c>
      <c r="B47" s="58" t="s">
        <v>81</v>
      </c>
      <c r="C47" s="62" t="str">
        <f>IF(ISNUMBER(VALUE('2. ISO27001, anneks A'!G64)),'2. ISO27001, anneks A'!G64,IF('2. ISO27001, anneks A'!G64="X","Ej besv.","Ikke relevant"))</f>
        <v>Ej besv.</v>
      </c>
      <c r="D47" s="62" t="str">
        <f>IF(ISNUMBER(VALUE('2. ISO27001, anneks A'!H64)),'2. ISO27001, anneks A'!H64,IF('2. ISO27001, anneks A'!H64="X","Ej besv.","Ikke relevant"))</f>
        <v>Ej besv.</v>
      </c>
      <c r="E47" s="102" t="str">
        <f>+'2. ISO27001, anneks A'!E64</f>
        <v>Noter til A.14.1</v>
      </c>
    </row>
    <row r="48" spans="1:6" ht="15.75" x14ac:dyDescent="0.25">
      <c r="A48" s="58" t="s">
        <v>36</v>
      </c>
      <c r="B48" s="58" t="s">
        <v>82</v>
      </c>
      <c r="C48" s="62" t="str">
        <f>IF(ISNUMBER(VALUE('2. ISO27001, anneks A'!G66)),'2. ISO27001, anneks A'!G66,IF('2. ISO27001, anneks A'!G66="X","Ej besv.","Ikke relevant"))</f>
        <v>Ej besv.</v>
      </c>
      <c r="D48" s="62" t="str">
        <f>IF(ISNUMBER(VALUE('2. ISO27001, anneks A'!H66)),'2. ISO27001, anneks A'!H66,IF('2. ISO27001, anneks A'!H66="X","Ej besv.","Ikke relevant"))</f>
        <v>Ej besv.</v>
      </c>
      <c r="E48" s="102" t="str">
        <f>+'2. ISO27001, anneks A'!E66</f>
        <v>Noter til A.14.2</v>
      </c>
    </row>
    <row r="49" spans="1:6" ht="15.75" x14ac:dyDescent="0.25">
      <c r="A49" s="58" t="s">
        <v>37</v>
      </c>
      <c r="B49" s="58" t="s">
        <v>83</v>
      </c>
      <c r="C49" s="62" t="str">
        <f>IF(ISNUMBER(VALUE('2. ISO27001, anneks A'!G68)),'2. ISO27001, anneks A'!G68,IF('2. ISO27001, anneks A'!G66="X","Ej besv.","Ikke relevant"))</f>
        <v>Ej besv.</v>
      </c>
      <c r="D49" s="62" t="str">
        <f>IF(ISNUMBER(VALUE('2. ISO27001, anneks A'!H68)),'2. ISO27001, anneks A'!H68,IF('2. ISO27001, anneks A'!H66="X","Ej besv.","Ikke relevant"))</f>
        <v>Ej besv.</v>
      </c>
      <c r="E49" s="102" t="str">
        <f>+'2. ISO27001, anneks A'!E68</f>
        <v>Noter til A.14.3</v>
      </c>
    </row>
    <row r="50" spans="1:6" ht="15.75" x14ac:dyDescent="0.25">
      <c r="A50" s="59"/>
      <c r="B50" s="60"/>
      <c r="C50" s="60"/>
      <c r="D50" s="60"/>
      <c r="E50" s="60"/>
      <c r="F50" s="52"/>
    </row>
    <row r="51" spans="1:6" ht="15.75" x14ac:dyDescent="0.25">
      <c r="A51" s="57" t="s">
        <v>38</v>
      </c>
      <c r="B51" s="57" t="s">
        <v>84</v>
      </c>
      <c r="C51" s="37" t="s">
        <v>261</v>
      </c>
      <c r="D51" s="37" t="s">
        <v>259</v>
      </c>
      <c r="E51" s="71" t="s">
        <v>259</v>
      </c>
    </row>
    <row r="52" spans="1:6" ht="15.75" x14ac:dyDescent="0.25">
      <c r="A52" s="58" t="s">
        <v>39</v>
      </c>
      <c r="B52" s="58" t="s">
        <v>85</v>
      </c>
      <c r="C52" s="62" t="str">
        <f>IF(ISNUMBER(VALUE('2. ISO27001, anneks A'!G71)),'2. ISO27001, anneks A'!G71,IF('2. ISO27001, anneks A'!G17="X","Ej besv.","Ikke relevant"))</f>
        <v>Ej besv.</v>
      </c>
      <c r="D52" s="62" t="str">
        <f>IF(ISNUMBER(VALUE('2. ISO27001, anneks A'!H71)),'2. ISO27001, anneks A'!H71,IF('2. ISO27001, anneks A'!H17="X","Ej besv.","Ikke relevant"))</f>
        <v>Ej besv.</v>
      </c>
      <c r="E52" s="102" t="str">
        <f>+'2. ISO27001, anneks A'!E71</f>
        <v>Noter til A.15.1</v>
      </c>
    </row>
    <row r="53" spans="1:6" ht="15.75" x14ac:dyDescent="0.25">
      <c r="A53" s="58" t="s">
        <v>40</v>
      </c>
      <c r="B53" s="58" t="s">
        <v>86</v>
      </c>
      <c r="C53" s="62" t="str">
        <f>IF(ISNUMBER(VALUE('2. ISO27001, anneks A'!G73)),'2. ISO27001, anneks A'!G73,IF('2. ISO27001, anneks A'!G73="X","Ej besv.","Ikke relevant"))</f>
        <v>Ej besv.</v>
      </c>
      <c r="D53" s="62" t="str">
        <f>IF(ISNUMBER(VALUE('2. ISO27001, anneks A'!H73)),'2. ISO27001, anneks A'!H73,IF('2. ISO27001, anneks A'!H73="X","Ej besv.","Ikke relevant"))</f>
        <v>Ej besv.</v>
      </c>
      <c r="E53" s="102" t="str">
        <f>+'2. ISO27001, anneks A'!E73</f>
        <v>Noter til A.15.2</v>
      </c>
    </row>
    <row r="54" spans="1:6" ht="15.75" x14ac:dyDescent="0.25">
      <c r="A54" s="59"/>
      <c r="B54" s="60"/>
      <c r="C54" s="60"/>
      <c r="D54" s="60"/>
      <c r="E54" s="60"/>
      <c r="F54" s="52"/>
    </row>
    <row r="55" spans="1:6" ht="15.75" x14ac:dyDescent="0.25">
      <c r="A55" s="57" t="s">
        <v>41</v>
      </c>
      <c r="B55" s="57" t="s">
        <v>87</v>
      </c>
      <c r="C55" s="37" t="s">
        <v>261</v>
      </c>
      <c r="D55" s="37" t="s">
        <v>259</v>
      </c>
      <c r="E55" s="71" t="s">
        <v>259</v>
      </c>
    </row>
    <row r="56" spans="1:6" ht="15.75" x14ac:dyDescent="0.25">
      <c r="A56" s="58" t="s">
        <v>42</v>
      </c>
      <c r="B56" s="58" t="s">
        <v>88</v>
      </c>
      <c r="C56" s="62" t="str">
        <f>IF(ISNUMBER(VALUE('2. ISO27001, anneks A'!G76)),'2. ISO27001, anneks A'!G76,IF('2. ISO27001, anneks A'!G76="X","Ej besv.","Ikke relevant"))</f>
        <v>Ej besv.</v>
      </c>
      <c r="D56" s="62" t="str">
        <f>IF(ISNUMBER(VALUE('2. ISO27001, anneks A'!H76)),'2. ISO27001, anneks A'!H76,IF('2. ISO27001, anneks A'!H76="X","Ej besv.","Ikke relevant"))</f>
        <v>Ej besv.</v>
      </c>
      <c r="E56" s="102" t="str">
        <f>+'2. ISO27001, anneks A'!E76</f>
        <v>Noter til A.16.1</v>
      </c>
    </row>
    <row r="57" spans="1:6" ht="15.75" x14ac:dyDescent="0.25">
      <c r="A57" s="59"/>
      <c r="B57" s="60"/>
      <c r="C57" s="60"/>
      <c r="D57" s="60"/>
      <c r="E57" s="60"/>
      <c r="F57" s="52"/>
    </row>
    <row r="58" spans="1:6" ht="31.5" x14ac:dyDescent="0.25">
      <c r="A58" s="57" t="s">
        <v>44</v>
      </c>
      <c r="B58" s="57" t="s">
        <v>89</v>
      </c>
      <c r="C58" s="37" t="s">
        <v>261</v>
      </c>
      <c r="D58" s="37" t="s">
        <v>259</v>
      </c>
      <c r="E58" s="71" t="s">
        <v>259</v>
      </c>
    </row>
    <row r="59" spans="1:6" ht="15.75" x14ac:dyDescent="0.25">
      <c r="A59" s="58" t="s">
        <v>43</v>
      </c>
      <c r="B59" s="58" t="s">
        <v>90</v>
      </c>
      <c r="C59" s="62" t="str">
        <f>IF(ISNUMBER(VALUE('2. ISO27001, anneks A'!G79)),'2. ISO27001, anneks A'!G79,IF('2. ISO27001, anneks A'!G79="X","Ej besv.","Ikke relevant"))</f>
        <v>Ej besv.</v>
      </c>
      <c r="D59" s="62" t="str">
        <f>IF(ISNUMBER(VALUE('2. ISO27001, anneks A'!H79)),'2. ISO27001, anneks A'!H79,IF('2. ISO27001, anneks A'!H79="X","Ej besv.","Ikke relevant"))</f>
        <v>Ej besv.</v>
      </c>
      <c r="E59" s="102" t="str">
        <f>+'2. ISO27001, anneks A'!E79</f>
        <v>Noter til A.17.1</v>
      </c>
    </row>
    <row r="60" spans="1:6" ht="15.75" x14ac:dyDescent="0.25">
      <c r="A60" s="58" t="s">
        <v>91</v>
      </c>
      <c r="B60" s="58" t="s">
        <v>92</v>
      </c>
      <c r="C60" s="62" t="str">
        <f>IF(ISNUMBER(VALUE('2. ISO27001, anneks A'!G81)),'2. ISO27001, anneks A'!G81,IF('2. ISO27001, anneks A'!G81="X","Ej besv.","Ikke relevant"))</f>
        <v>Ej besv.</v>
      </c>
      <c r="D60" s="62" t="str">
        <f>IF(ISNUMBER(VALUE('2. ISO27001, anneks A'!H81)),'2. ISO27001, anneks A'!H81,IF('2. ISO27001, anneks A'!H81="X","Ej besv.","Ikke relevant"))</f>
        <v>Ej besv.</v>
      </c>
      <c r="E60" s="102" t="str">
        <f>+'2. ISO27001, anneks A'!E81</f>
        <v>Noter til A.17.2</v>
      </c>
    </row>
    <row r="61" spans="1:6" ht="15.75" x14ac:dyDescent="0.25">
      <c r="A61" s="59"/>
      <c r="B61" s="60"/>
      <c r="C61" s="60"/>
      <c r="D61" s="60"/>
      <c r="E61" s="60"/>
      <c r="F61" s="52"/>
    </row>
    <row r="62" spans="1:6" ht="15.75" x14ac:dyDescent="0.25">
      <c r="A62" s="57" t="s">
        <v>45</v>
      </c>
      <c r="B62" s="57" t="s">
        <v>221</v>
      </c>
      <c r="C62" s="37" t="s">
        <v>261</v>
      </c>
      <c r="D62" s="37" t="s">
        <v>259</v>
      </c>
      <c r="E62" s="71" t="s">
        <v>259</v>
      </c>
    </row>
    <row r="63" spans="1:6" ht="15.75" x14ac:dyDescent="0.25">
      <c r="A63" s="58" t="s">
        <v>46</v>
      </c>
      <c r="B63" s="58" t="s">
        <v>93</v>
      </c>
      <c r="C63" s="62" t="str">
        <f>IF(ISNUMBER(VALUE('2. ISO27001, anneks A'!G84)),'2. ISO27001, anneks A'!G84,IF('2. ISO27001, anneks A'!G84="X","Ej besv.","Ikke relevant"))</f>
        <v>Ej besv.</v>
      </c>
      <c r="D63" s="62" t="str">
        <f>IF(ISNUMBER(VALUE('2. ISO27001, anneks A'!H84)),'2. ISO27001, anneks A'!H84,IF('2. ISO27001, anneks A'!H84="X","Ej besv.","Ikke relevant"))</f>
        <v>Ej besv.</v>
      </c>
      <c r="E63" s="102" t="str">
        <f>+'2. ISO27001, anneks A'!E84</f>
        <v>Noter til A.18.1</v>
      </c>
    </row>
    <row r="64" spans="1:6" ht="15.75" x14ac:dyDescent="0.25">
      <c r="A64" s="58" t="s">
        <v>47</v>
      </c>
      <c r="B64" s="58" t="s">
        <v>94</v>
      </c>
      <c r="C64" s="62" t="str">
        <f>IF(ISNUMBER(VALUE('2. ISO27001, anneks A'!G86)),'2. ISO27001, anneks A'!G86,IF('2. ISO27001, anneks A'!G686="X","Ej besv.","Ikke relevant"))</f>
        <v>Ikke relevant</v>
      </c>
      <c r="D64" s="62" t="str">
        <f>IF(ISNUMBER(VALUE('2. ISO27001, anneks A'!H86)),'2. ISO27001, anneks A'!H86,IF('2. ISO27001, anneks A'!H686="X","Ej besv.","Ikke relevant"))</f>
        <v>Ikke relevant</v>
      </c>
      <c r="E64" s="102" t="str">
        <f>+'2. ISO27001, anneks A'!E86</f>
        <v>Noter til A.18.2</v>
      </c>
    </row>
    <row r="65" spans="1:2" x14ac:dyDescent="0.25">
      <c r="A65" s="55"/>
      <c r="B65" s="55"/>
    </row>
    <row r="66" spans="1:2" x14ac:dyDescent="0.25">
      <c r="A66" s="55"/>
      <c r="B66" s="55"/>
    </row>
  </sheetData>
  <mergeCells count="1">
    <mergeCell ref="B1:D1"/>
  </mergeCells>
  <pageMargins left="0.70866141732283472" right="0.70866141732283472" top="0.74803149606299213" bottom="0.74803149606299213" header="0.31496062992125984" footer="0.31496062992125984"/>
  <pageSetup paperSize="9" scale="50" fitToWidth="2" orientation="portrait" r:id="rId1"/>
  <colBreaks count="1" manualBreakCount="1">
    <brk id="6" max="6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showGridLines="0" zoomScaleNormal="100" workbookViewId="0">
      <selection activeCell="C6" sqref="C6"/>
    </sheetView>
  </sheetViews>
  <sheetFormatPr defaultRowHeight="15" x14ac:dyDescent="0.25"/>
  <cols>
    <col min="1" max="1" width="51.7109375" style="20" customWidth="1"/>
    <col min="2" max="2" width="19.28515625" style="11" customWidth="1"/>
    <col min="3" max="3" width="51.7109375" style="11" customWidth="1"/>
    <col min="4" max="4" width="44" style="20" customWidth="1"/>
    <col min="6" max="16384" width="9.140625" style="20"/>
  </cols>
  <sheetData>
    <row r="1" spans="1:9" ht="18.75" customHeight="1" x14ac:dyDescent="0.25">
      <c r="A1" s="114" t="s">
        <v>258</v>
      </c>
      <c r="B1" s="114"/>
      <c r="C1" s="115" t="s">
        <v>257</v>
      </c>
      <c r="D1" s="116"/>
    </row>
    <row r="2" spans="1:9" ht="19.5" x14ac:dyDescent="0.25">
      <c r="A2" s="95" t="s">
        <v>277</v>
      </c>
      <c r="B2" s="63"/>
      <c r="C2" s="95" t="s">
        <v>277</v>
      </c>
      <c r="D2" s="34"/>
      <c r="F2" s="21"/>
      <c r="G2" s="21"/>
      <c r="H2" s="21"/>
    </row>
    <row r="3" spans="1:9" ht="31.5" x14ac:dyDescent="0.25">
      <c r="A3" s="95" t="s">
        <v>278</v>
      </c>
      <c r="B3" s="96" t="s">
        <v>312</v>
      </c>
      <c r="C3" s="95" t="s">
        <v>266</v>
      </c>
      <c r="D3" s="34" t="s">
        <v>267</v>
      </c>
      <c r="F3" s="21"/>
      <c r="G3" s="21"/>
      <c r="H3" s="21"/>
      <c r="I3" s="64"/>
    </row>
    <row r="4" spans="1:9" ht="84" x14ac:dyDescent="0.25">
      <c r="A4" s="95" t="s">
        <v>279</v>
      </c>
      <c r="B4" s="96" t="s">
        <v>313</v>
      </c>
      <c r="C4" s="95" t="s">
        <v>268</v>
      </c>
      <c r="D4" s="33" t="s">
        <v>276</v>
      </c>
      <c r="F4" s="21"/>
      <c r="G4" s="21"/>
      <c r="H4" s="21"/>
      <c r="I4" s="64"/>
    </row>
    <row r="5" spans="1:9" ht="94.5" x14ac:dyDescent="0.25">
      <c r="A5" s="95" t="s">
        <v>280</v>
      </c>
      <c r="B5" s="96" t="s">
        <v>314</v>
      </c>
      <c r="C5" s="95" t="s">
        <v>269</v>
      </c>
      <c r="D5" s="33" t="s">
        <v>270</v>
      </c>
      <c r="F5" s="21"/>
      <c r="G5" s="21"/>
      <c r="H5" s="21"/>
      <c r="I5" s="64"/>
    </row>
    <row r="6" spans="1:9" ht="73.5" x14ac:dyDescent="0.25">
      <c r="A6" s="35"/>
      <c r="B6" s="36"/>
      <c r="C6" s="95" t="s">
        <v>271</v>
      </c>
      <c r="D6" s="33" t="s">
        <v>272</v>
      </c>
      <c r="F6" s="21"/>
      <c r="G6" s="21"/>
      <c r="H6" s="21"/>
    </row>
    <row r="7" spans="1:9" ht="84" x14ac:dyDescent="0.25">
      <c r="A7" s="35"/>
      <c r="B7" s="36"/>
      <c r="C7" s="95" t="s">
        <v>273</v>
      </c>
      <c r="D7" s="33" t="s">
        <v>274</v>
      </c>
      <c r="F7" s="21"/>
      <c r="G7" s="21"/>
      <c r="H7" s="21"/>
    </row>
    <row r="8" spans="1:9" ht="157.5" x14ac:dyDescent="0.25">
      <c r="C8" s="95" t="s">
        <v>275</v>
      </c>
      <c r="D8" s="33" t="s">
        <v>315</v>
      </c>
    </row>
  </sheetData>
  <mergeCells count="2">
    <mergeCell ref="A1:B1"/>
    <mergeCell ref="C1:D1"/>
  </mergeCells>
  <pageMargins left="0.70866141732283472" right="0.7086614173228347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11</vt:i4>
      </vt:variant>
    </vt:vector>
  </HeadingPairs>
  <TitlesOfParts>
    <vt:vector size="19" baseType="lpstr">
      <vt:lpstr>Vejledning</vt:lpstr>
      <vt:lpstr>1. ISO27001</vt:lpstr>
      <vt:lpstr>2. ISO27001, anneks A</vt:lpstr>
      <vt:lpstr>3. DIGST-guide</vt:lpstr>
      <vt:lpstr>Overordnet resultat</vt:lpstr>
      <vt:lpstr>1. ISO27001 - Områderesultater</vt:lpstr>
      <vt:lpstr>2. anneks A - Områderesultater</vt:lpstr>
      <vt:lpstr>Skala</vt:lpstr>
      <vt:lpstr>Compliance</vt:lpstr>
      <vt:lpstr>Moden</vt:lpstr>
      <vt:lpstr>Modenhed</vt:lpstr>
      <vt:lpstr>'1. ISO27001'!Udskriftsområde</vt:lpstr>
      <vt:lpstr>'1. ISO27001 - Områderesultater'!Udskriftsområde</vt:lpstr>
      <vt:lpstr>'2. anneks A - Områderesultater'!Udskriftsområde</vt:lpstr>
      <vt:lpstr>'2. ISO27001, anneks A'!Udskriftsområde</vt:lpstr>
      <vt:lpstr>'3. DIGST-guide'!Udskriftsområde</vt:lpstr>
      <vt:lpstr>'Overordnet resultat'!Udskriftsområde</vt:lpstr>
      <vt:lpstr>Skala!Udskriftsområde</vt:lpstr>
      <vt:lpstr>Vejledning!Udskriftsområde</vt:lpstr>
    </vt:vector>
  </TitlesOfParts>
  <Company>Dansk Standard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Linde</dc:creator>
  <cp:lastModifiedBy>Eskil Sørensen</cp:lastModifiedBy>
  <cp:lastPrinted>2017-01-27T13:41:18Z</cp:lastPrinted>
  <dcterms:created xsi:type="dcterms:W3CDTF">2015-03-17T16:03:37Z</dcterms:created>
  <dcterms:modified xsi:type="dcterms:W3CDTF">2017-02-02T09:22:58Z</dcterms:modified>
</cp:coreProperties>
</file>